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ERC\FORMULA RATES\AEP West Transmission Formula Rates\AEP West 2019 Annual Update\Filing 5-25-19 Transcos\"/>
    </mc:Choice>
  </mc:AlternateContent>
  <bookViews>
    <workbookView xWindow="0" yWindow="0" windowWidth="19200" windowHeight="6765" tabRatio="863"/>
  </bookViews>
  <sheets>
    <sheet name="2017 Refund Summary" sheetId="5" r:id="rId1"/>
    <sheet name="2017 Load WS" sheetId="7" r:id="rId2"/>
    <sheet name="OpCo Interest" sheetId="9" r:id="rId3"/>
    <sheet name="Transco Interest" sheetId="10" r:id="rId4"/>
    <sheet name="2017 OpCo Zonal Rate - 11.2 ROE" sheetId="1" r:id="rId5"/>
    <sheet name="2017 OpCo Zonal Rate 10.5 ROE" sheetId="2" r:id="rId6"/>
    <sheet name="2017 TranscoZonal Rate 11.2 ROE" sheetId="3" r:id="rId7"/>
    <sheet name="2017 TranscoZonal Rate 10.5 ROE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NPh1" localSheetId="1">#REF!</definedName>
    <definedName name="_NPh1" localSheetId="5">#REF!</definedName>
    <definedName name="_NPh1" localSheetId="7">#REF!</definedName>
    <definedName name="_NPh1" localSheetId="6">#REF!</definedName>
    <definedName name="_NPh1" localSheetId="3">#REF!</definedName>
    <definedName name="_NPh1">#REF!</definedName>
    <definedName name="ActExcessAmt" localSheetId="1">#REF!</definedName>
    <definedName name="ActExcessAmt" localSheetId="5">#REF!</definedName>
    <definedName name="ActExcessAmt" localSheetId="7">#REF!</definedName>
    <definedName name="ActExcessAmt" localSheetId="6">#REF!</definedName>
    <definedName name="ActExcessAmt" localSheetId="3">#REF!</definedName>
    <definedName name="ActExcessAmt">#REF!</definedName>
    <definedName name="ActGrTaxAmt" localSheetId="1">#REF!</definedName>
    <definedName name="ActGrTaxAmt" localSheetId="5">#REF!</definedName>
    <definedName name="ActGrTaxAmt" localSheetId="7">#REF!</definedName>
    <definedName name="ActGrTaxAmt" localSheetId="6">#REF!</definedName>
    <definedName name="ActGrTaxAmt" localSheetId="3">#REF!</definedName>
    <definedName name="ActGrTaxAmt">#REF!</definedName>
    <definedName name="ActKWHExcess" localSheetId="1">#REF!</definedName>
    <definedName name="ActKWHExcess" localSheetId="5">#REF!</definedName>
    <definedName name="ActKWHExcess" localSheetId="7">#REF!</definedName>
    <definedName name="ActKWHExcess" localSheetId="6">#REF!</definedName>
    <definedName name="ActKWHExcess" localSheetId="3">#REF!</definedName>
    <definedName name="ActKWHExcess">#REF!</definedName>
    <definedName name="ActKWHNotUsed" localSheetId="1">#REF!</definedName>
    <definedName name="ActKWHNotUsed" localSheetId="5">#REF!</definedName>
    <definedName name="ActKWHNotUsed" localSheetId="7">#REF!</definedName>
    <definedName name="ActKWHNotUsed" localSheetId="6">#REF!</definedName>
    <definedName name="ActKWHNotUsed" localSheetId="3">#REF!</definedName>
    <definedName name="ActKWHNotUsed">#REF!</definedName>
    <definedName name="ActKWHRes" localSheetId="1">#REF!</definedName>
    <definedName name="ActKWHRes" localSheetId="5">#REF!</definedName>
    <definedName name="ActKWHRes" localSheetId="7">#REF!</definedName>
    <definedName name="ActKWHRes" localSheetId="6">#REF!</definedName>
    <definedName name="ActKWHRes" localSheetId="3">#REF!</definedName>
    <definedName name="ActKWHRes">#REF!</definedName>
    <definedName name="ActKWHSubTot" localSheetId="1">#REF!</definedName>
    <definedName name="ActKWHSubTot" localSheetId="5">#REF!</definedName>
    <definedName name="ActKWHSubTot" localSheetId="7">#REF!</definedName>
    <definedName name="ActKWHSubTot" localSheetId="6">#REF!</definedName>
    <definedName name="ActKWHSubTot" localSheetId="3">#REF!</definedName>
    <definedName name="ActKWHSubTot">#REF!</definedName>
    <definedName name="ActKWHTot" localSheetId="1">#REF!</definedName>
    <definedName name="ActKWHTot" localSheetId="5">#REF!</definedName>
    <definedName name="ActKWHTot" localSheetId="7">#REF!</definedName>
    <definedName name="ActKWHTot" localSheetId="6">#REF!</definedName>
    <definedName name="ActKWHTot" localSheetId="3">#REF!</definedName>
    <definedName name="ActKWHTot">#REF!</definedName>
    <definedName name="ActNotUsedAmt" localSheetId="1">#REF!</definedName>
    <definedName name="ActNotUsedAmt" localSheetId="5">#REF!</definedName>
    <definedName name="ActNotUsedAmt" localSheetId="7">#REF!</definedName>
    <definedName name="ActNotUsedAmt" localSheetId="6">#REF!</definedName>
    <definedName name="ActNotUsedAmt" localSheetId="3">#REF!</definedName>
    <definedName name="ActNotUsedAmt">#REF!</definedName>
    <definedName name="ActResAmt" localSheetId="1">#REF!</definedName>
    <definedName name="ActResAmt" localSheetId="5">#REF!</definedName>
    <definedName name="ActResAmt" localSheetId="7">#REF!</definedName>
    <definedName name="ActResAmt" localSheetId="6">#REF!</definedName>
    <definedName name="ActResAmt" localSheetId="3">#REF!</definedName>
    <definedName name="ActResAmt">#REF!</definedName>
    <definedName name="ActSubTotAmt" localSheetId="1">#REF!</definedName>
    <definedName name="ActSubTotAmt" localSheetId="5">#REF!</definedName>
    <definedName name="ActSubTotAmt" localSheetId="7">#REF!</definedName>
    <definedName name="ActSubTotAmt" localSheetId="6">#REF!</definedName>
    <definedName name="ActSubTotAmt" localSheetId="3">#REF!</definedName>
    <definedName name="ActSubTotAmt">#REF!</definedName>
    <definedName name="ActTotAmt" localSheetId="1">#REF!</definedName>
    <definedName name="ActTotAmt" localSheetId="5">#REF!</definedName>
    <definedName name="ActTotAmt" localSheetId="7">#REF!</definedName>
    <definedName name="ActTotAmt" localSheetId="6">#REF!</definedName>
    <definedName name="ActTotAmt" localSheetId="3">#REF!</definedName>
    <definedName name="ActTotAmt">#REF!</definedName>
    <definedName name="AdminChg" localSheetId="1">#REF!</definedName>
    <definedName name="AdminChg" localSheetId="5">#REF!</definedName>
    <definedName name="AdminChg" localSheetId="7">#REF!</definedName>
    <definedName name="AdminChg" localSheetId="6">#REF!</definedName>
    <definedName name="AdminChg" localSheetId="3">#REF!</definedName>
    <definedName name="AdminChg">#REF!</definedName>
    <definedName name="AEP" localSheetId="1">#REF!</definedName>
    <definedName name="AEP" localSheetId="5">#REF!</definedName>
    <definedName name="AEP" localSheetId="7">#REF!</definedName>
    <definedName name="AEP" localSheetId="6">#REF!</definedName>
    <definedName name="AEP" localSheetId="3">#REF!</definedName>
    <definedName name="AEP">#REF!</definedName>
    <definedName name="allocator" localSheetId="1">#REF!</definedName>
    <definedName name="allocator" localSheetId="5">#REF!</definedName>
    <definedName name="allocator" localSheetId="7">#REF!</definedName>
    <definedName name="allocator" localSheetId="6">#REF!</definedName>
    <definedName name="allocator" localSheetId="3">#REF!</definedName>
    <definedName name="allocator">#REF!</definedName>
    <definedName name="allocators" localSheetId="1">#REF!</definedName>
    <definedName name="allocators" localSheetId="5">#REF!</definedName>
    <definedName name="allocators" localSheetId="7">#REF!</definedName>
    <definedName name="allocators" localSheetId="6">#REF!</definedName>
    <definedName name="allocators" localSheetId="3">#REF!</definedName>
    <definedName name="allocators">#REF!</definedName>
    <definedName name="allocatorsSWP" localSheetId="1">#REF!</definedName>
    <definedName name="allocatorsSWP" localSheetId="5">#REF!</definedName>
    <definedName name="allocatorsSWP" localSheetId="7">#REF!</definedName>
    <definedName name="allocatorsSWP" localSheetId="6">#REF!</definedName>
    <definedName name="allocatorsSWP" localSheetId="3">#REF!</definedName>
    <definedName name="allocatorsSWP">#REF!</definedName>
    <definedName name="allocatorSWP1">'[1]SWP TCOS 2008 13 Month'!$I$317:$J$328</definedName>
    <definedName name="APCO" localSheetId="1">#REF!</definedName>
    <definedName name="APCO" localSheetId="5">#REF!</definedName>
    <definedName name="APCO" localSheetId="7">#REF!</definedName>
    <definedName name="APCO" localSheetId="6">#REF!</definedName>
    <definedName name="APCO" localSheetId="3">#REF!</definedName>
    <definedName name="APCO">#REF!</definedName>
    <definedName name="AVRGPWRFCTR" localSheetId="1">#REF!</definedName>
    <definedName name="AVRGPWRFCTR" localSheetId="5">#REF!</definedName>
    <definedName name="AVRGPWRFCTR" localSheetId="7">#REF!</definedName>
    <definedName name="AVRGPWRFCTR" localSheetId="6">#REF!</definedName>
    <definedName name="AVRGPWRFCTR" localSheetId="3">#REF!</definedName>
    <definedName name="AVRGPWRFCTR">#REF!</definedName>
    <definedName name="B1HRSCRMO" localSheetId="1">#REF!</definedName>
    <definedName name="B1HRSCRMO" localSheetId="5">#REF!</definedName>
    <definedName name="B1HRSCRMO" localSheetId="7">#REF!</definedName>
    <definedName name="B1HRSCRMO" localSheetId="6">#REF!</definedName>
    <definedName name="B1HRSCRMO" localSheetId="3">#REF!</definedName>
    <definedName name="B1HRSCRMO">#REF!</definedName>
    <definedName name="B2HRSCRMO" localSheetId="1">#REF!</definedName>
    <definedName name="B2HRSCRMO" localSheetId="5">#REF!</definedName>
    <definedName name="B2HRSCRMO" localSheetId="7">#REF!</definedName>
    <definedName name="B2HRSCRMO" localSheetId="6">#REF!</definedName>
    <definedName name="B2HRSCRMO" localSheetId="3">#REF!</definedName>
    <definedName name="B2HRSCRMO">#REF!</definedName>
    <definedName name="BASERATECHG" localSheetId="1">#REF!</definedName>
    <definedName name="BASERATECHG" localSheetId="5">#REF!</definedName>
    <definedName name="BASERATECHG" localSheetId="7">#REF!</definedName>
    <definedName name="BASERATECHG" localSheetId="6">#REF!</definedName>
    <definedName name="BASERATECHG" localSheetId="3">#REF!</definedName>
    <definedName name="BASERATECHG">#REF!</definedName>
    <definedName name="BILLKWH" localSheetId="1">#REF!</definedName>
    <definedName name="BILLKWH" localSheetId="5">#REF!</definedName>
    <definedName name="BILLKWH" localSheetId="7">#REF!</definedName>
    <definedName name="BILLKWH" localSheetId="6">#REF!</definedName>
    <definedName name="BILLKWH" localSheetId="3">#REF!</definedName>
    <definedName name="BILLKWH">#REF!</definedName>
    <definedName name="BIRPCCHG" localSheetId="1">#REF!</definedName>
    <definedName name="BIRPCCHG" localSheetId="5">#REF!</definedName>
    <definedName name="BIRPCCHG" localSheetId="7">#REF!</definedName>
    <definedName name="BIRPCCHG" localSheetId="6">#REF!</definedName>
    <definedName name="BIRPCCHG" localSheetId="3">#REF!</definedName>
    <definedName name="BIRPCCHG">#REF!</definedName>
    <definedName name="BIRPDCHG1" localSheetId="1">#REF!</definedName>
    <definedName name="BIRPDCHG1" localSheetId="5">#REF!</definedName>
    <definedName name="BIRPDCHG1" localSheetId="7">#REF!</definedName>
    <definedName name="BIRPDCHG1" localSheetId="6">#REF!</definedName>
    <definedName name="BIRPDCHG1" localSheetId="3">#REF!</definedName>
    <definedName name="BIRPDCHG1">#REF!</definedName>
    <definedName name="BIRPDCHG2" localSheetId="1">#REF!</definedName>
    <definedName name="BIRPDCHG2" localSheetId="5">#REF!</definedName>
    <definedName name="BIRPDCHG2" localSheetId="7">#REF!</definedName>
    <definedName name="BIRPDCHG2" localSheetId="6">#REF!</definedName>
    <definedName name="BIRPDCHG2" localSheetId="3">#REF!</definedName>
    <definedName name="BIRPDCHG2">#REF!</definedName>
    <definedName name="BIRPECHG1" localSheetId="1">#REF!</definedName>
    <definedName name="BIRPECHG1" localSheetId="5">#REF!</definedName>
    <definedName name="BIRPECHG1" localSheetId="7">#REF!</definedName>
    <definedName name="BIRPECHG1" localSheetId="6">#REF!</definedName>
    <definedName name="BIRPECHG1" localSheetId="3">#REF!</definedName>
    <definedName name="BIRPECHG1">#REF!</definedName>
    <definedName name="BIRPECHGB1" localSheetId="1">#REF!</definedName>
    <definedName name="BIRPECHGB1" localSheetId="5">#REF!</definedName>
    <definedName name="BIRPECHGB1" localSheetId="7">#REF!</definedName>
    <definedName name="BIRPECHGB1" localSheetId="6">#REF!</definedName>
    <definedName name="BIRPECHGB1" localSheetId="3">#REF!</definedName>
    <definedName name="BIRPECHGB1">#REF!</definedName>
    <definedName name="BIRPECHGB2" localSheetId="1">#REF!</definedName>
    <definedName name="BIRPECHGB2" localSheetId="5">#REF!</definedName>
    <definedName name="BIRPECHGB2" localSheetId="7">#REF!</definedName>
    <definedName name="BIRPECHGB2" localSheetId="6">#REF!</definedName>
    <definedName name="BIRPECHGB2" localSheetId="3">#REF!</definedName>
    <definedName name="BIRPECHGB2">#REF!</definedName>
    <definedName name="BIRPECHGB3" localSheetId="1">#REF!</definedName>
    <definedName name="BIRPECHGB3" localSheetId="5">#REF!</definedName>
    <definedName name="BIRPECHGB3" localSheetId="7">#REF!</definedName>
    <definedName name="BIRPECHGB3" localSheetId="6">#REF!</definedName>
    <definedName name="BIRPECHGB3" localSheetId="3">#REF!</definedName>
    <definedName name="BIRPECHGB3">#REF!</definedName>
    <definedName name="BIRPECHGW" localSheetId="1">#REF!</definedName>
    <definedName name="BIRPECHGW" localSheetId="5">#REF!</definedName>
    <definedName name="BIRPECHGW" localSheetId="7">#REF!</definedName>
    <definedName name="BIRPECHGW" localSheetId="6">#REF!</definedName>
    <definedName name="BIRPECHGW" localSheetId="3">#REF!</definedName>
    <definedName name="BIRPECHGW">#REF!</definedName>
    <definedName name="BIRPKWH1" localSheetId="1">#REF!</definedName>
    <definedName name="BIRPKWH1" localSheetId="5">#REF!</definedName>
    <definedName name="BIRPKWH1" localSheetId="7">#REF!</definedName>
    <definedName name="BIRPKWH1" localSheetId="6">#REF!</definedName>
    <definedName name="BIRPKWH1" localSheetId="3">#REF!</definedName>
    <definedName name="BIRPKWH1">#REF!</definedName>
    <definedName name="BIRPKWHB1" localSheetId="1">#REF!</definedName>
    <definedName name="BIRPKWHB1" localSheetId="5">#REF!</definedName>
    <definedName name="BIRPKWHB1" localSheetId="7">#REF!</definedName>
    <definedName name="BIRPKWHB1" localSheetId="6">#REF!</definedName>
    <definedName name="BIRPKWHB1" localSheetId="3">#REF!</definedName>
    <definedName name="BIRPKWHB1">#REF!</definedName>
    <definedName name="BIRPKWHB2" localSheetId="1">#REF!</definedName>
    <definedName name="BIRPKWHB2" localSheetId="5">#REF!</definedName>
    <definedName name="BIRPKWHB2" localSheetId="7">#REF!</definedName>
    <definedName name="BIRPKWHB2" localSheetId="6">#REF!</definedName>
    <definedName name="BIRPKWHB2" localSheetId="3">#REF!</definedName>
    <definedName name="BIRPKWHB2">#REF!</definedName>
    <definedName name="BIRPKWHB3" localSheetId="1">#REF!</definedName>
    <definedName name="BIRPKWHB3" localSheetId="5">#REF!</definedName>
    <definedName name="BIRPKWHB3" localSheetId="7">#REF!</definedName>
    <definedName name="BIRPKWHB3" localSheetId="6">#REF!</definedName>
    <definedName name="BIRPKWHB3" localSheetId="3">#REF!</definedName>
    <definedName name="BIRPKWHB3">#REF!</definedName>
    <definedName name="BIRPKWHWH" localSheetId="1">#REF!</definedName>
    <definedName name="BIRPKWHWH" localSheetId="5">#REF!</definedName>
    <definedName name="BIRPKWHWH" localSheetId="7">#REF!</definedName>
    <definedName name="BIRPKWHWH" localSheetId="6">#REF!</definedName>
    <definedName name="BIRPKWHWH" localSheetId="3">#REF!</definedName>
    <definedName name="BIRPKWHWH">#REF!</definedName>
    <definedName name="BIRPMECHG1" localSheetId="1">#REF!</definedName>
    <definedName name="BIRPMECHG1" localSheetId="5">#REF!</definedName>
    <definedName name="BIRPMECHG1" localSheetId="7">#REF!</definedName>
    <definedName name="BIRPMECHG1" localSheetId="6">#REF!</definedName>
    <definedName name="BIRPMECHG1" localSheetId="3">#REF!</definedName>
    <definedName name="BIRPMECHG1">#REF!</definedName>
    <definedName name="BIRPOFKWH" localSheetId="1">#REF!</definedName>
    <definedName name="BIRPOFKWH" localSheetId="5">#REF!</definedName>
    <definedName name="BIRPOFKWH" localSheetId="7">#REF!</definedName>
    <definedName name="BIRPOFKWH" localSheetId="6">#REF!</definedName>
    <definedName name="BIRPOFKWH" localSheetId="3">#REF!</definedName>
    <definedName name="BIRPOFKWH">#REF!</definedName>
    <definedName name="BIRPOPKWH" localSheetId="1">#REF!</definedName>
    <definedName name="BIRPOPKWH" localSheetId="5">#REF!</definedName>
    <definedName name="BIRPOPKWH" localSheetId="7">#REF!</definedName>
    <definedName name="BIRPOPKWH" localSheetId="6">#REF!</definedName>
    <definedName name="BIRPOPKWH" localSheetId="3">#REF!</definedName>
    <definedName name="BIRPOPKWH">#REF!</definedName>
    <definedName name="BIRPP1EC" localSheetId="1">#REF!</definedName>
    <definedName name="BIRPP1EC" localSheetId="5">#REF!</definedName>
    <definedName name="BIRPP1EC" localSheetId="7">#REF!</definedName>
    <definedName name="BIRPP1EC" localSheetId="6">#REF!</definedName>
    <definedName name="BIRPP1EC" localSheetId="3">#REF!</definedName>
    <definedName name="BIRPP1EC">#REF!</definedName>
    <definedName name="BIRPP2EC" localSheetId="1">#REF!</definedName>
    <definedName name="BIRPP2EC" localSheetId="5">#REF!</definedName>
    <definedName name="BIRPP2EC" localSheetId="7">#REF!</definedName>
    <definedName name="BIRPP2EC" localSheetId="6">#REF!</definedName>
    <definedName name="BIRPP2EC" localSheetId="3">#REF!</definedName>
    <definedName name="BIRPP2EC">#REF!</definedName>
    <definedName name="BIRPP3EC" localSheetId="1">#REF!</definedName>
    <definedName name="BIRPP3EC" localSheetId="5">#REF!</definedName>
    <definedName name="BIRPP3EC" localSheetId="7">#REF!</definedName>
    <definedName name="BIRPP3EC" localSheetId="6">#REF!</definedName>
    <definedName name="BIRPP3EC" localSheetId="3">#REF!</definedName>
    <definedName name="BIRPP3EC">#REF!</definedName>
    <definedName name="BIRPP4EC" localSheetId="1">#REF!</definedName>
    <definedName name="BIRPP4EC" localSheetId="5">#REF!</definedName>
    <definedName name="BIRPP4EC" localSheetId="7">#REF!</definedName>
    <definedName name="BIRPP4EC" localSheetId="6">#REF!</definedName>
    <definedName name="BIRPP4EC" localSheetId="3">#REF!</definedName>
    <definedName name="BIRPP4EC">#REF!</definedName>
    <definedName name="BIRPP5EC" localSheetId="1">#REF!</definedName>
    <definedName name="BIRPP5EC" localSheetId="5">#REF!</definedName>
    <definedName name="BIRPP5EC" localSheetId="7">#REF!</definedName>
    <definedName name="BIRPP5EC" localSheetId="6">#REF!</definedName>
    <definedName name="BIRPP5EC" localSheetId="3">#REF!</definedName>
    <definedName name="BIRPP5EC">#REF!</definedName>
    <definedName name="BIRPPDMDCHG" localSheetId="1">#REF!</definedName>
    <definedName name="BIRPPDMDCHG" localSheetId="5">#REF!</definedName>
    <definedName name="BIRPPDMDCHG" localSheetId="7">#REF!</definedName>
    <definedName name="BIRPPDMDCHG" localSheetId="6">#REF!</definedName>
    <definedName name="BIRPPDMDCHG" localSheetId="3">#REF!</definedName>
    <definedName name="BIRPPDMDCHG">#REF!</definedName>
    <definedName name="BIRPRCHG" localSheetId="1">#REF!</definedName>
    <definedName name="BIRPRCHG" localSheetId="5">#REF!</definedName>
    <definedName name="BIRPRCHG" localSheetId="7">#REF!</definedName>
    <definedName name="BIRPRCHG" localSheetId="6">#REF!</definedName>
    <definedName name="BIRPRCHG" localSheetId="3">#REF!</definedName>
    <definedName name="BIRPRCHG">#REF!</definedName>
    <definedName name="BIRPXKVA" localSheetId="1">#REF!</definedName>
    <definedName name="BIRPXKVA" localSheetId="5">#REF!</definedName>
    <definedName name="BIRPXKVA" localSheetId="7">#REF!</definedName>
    <definedName name="BIRPXKVA" localSheetId="6">#REF!</definedName>
    <definedName name="BIRPXKVA" localSheetId="3">#REF!</definedName>
    <definedName name="BIRPXKVA">#REF!</definedName>
    <definedName name="BIRPXKVAPCT" localSheetId="1">#REF!</definedName>
    <definedName name="BIRPXKVAPCT" localSheetId="5">#REF!</definedName>
    <definedName name="BIRPXKVAPCT" localSheetId="7">#REF!</definedName>
    <definedName name="BIRPXKVAPCT" localSheetId="6">#REF!</definedName>
    <definedName name="BIRPXKVAPCT" localSheetId="3">#REF!</definedName>
    <definedName name="BIRPXKVAPCT">#REF!</definedName>
    <definedName name="BIRPXOFKW" localSheetId="1">#REF!</definedName>
    <definedName name="BIRPXOFKW" localSheetId="5">#REF!</definedName>
    <definedName name="BIRPXOFKW" localSheetId="7">#REF!</definedName>
    <definedName name="BIRPXOFKW" localSheetId="6">#REF!</definedName>
    <definedName name="BIRPXOFKW" localSheetId="3">#REF!</definedName>
    <definedName name="BIRPXOFKW">#REF!</definedName>
    <definedName name="BKUPKWH" localSheetId="1">#REF!</definedName>
    <definedName name="BKUPKWH" localSheetId="5">#REF!</definedName>
    <definedName name="BKUPKWH" localSheetId="7">#REF!</definedName>
    <definedName name="BKUPKWH" localSheetId="6">#REF!</definedName>
    <definedName name="BKUPKWH" localSheetId="3">#REF!</definedName>
    <definedName name="BKUPKWH">#REF!</definedName>
    <definedName name="BLDAMNT" localSheetId="1">#REF!</definedName>
    <definedName name="BLDAMNT" localSheetId="5">#REF!</definedName>
    <definedName name="BLDAMNT" localSheetId="7">#REF!</definedName>
    <definedName name="BLDAMNT" localSheetId="6">#REF!</definedName>
    <definedName name="BLDAMNT" localSheetId="3">#REF!</definedName>
    <definedName name="BLDAMNT">#REF!</definedName>
    <definedName name="BLDDMND" localSheetId="1">#REF!</definedName>
    <definedName name="BLDDMND" localSheetId="5">#REF!</definedName>
    <definedName name="BLDDMND" localSheetId="7">#REF!</definedName>
    <definedName name="BLDDMND" localSheetId="6">#REF!</definedName>
    <definedName name="BLDDMND" localSheetId="3">#REF!</definedName>
    <definedName name="BLDDMND">#REF!</definedName>
    <definedName name="BLDKWH" localSheetId="1">#REF!</definedName>
    <definedName name="BLDKWH" localSheetId="5">#REF!</definedName>
    <definedName name="BLDKWH" localSheetId="7">#REF!</definedName>
    <definedName name="BLDKWH" localSheetId="6">#REF!</definedName>
    <definedName name="BLDKWH" localSheetId="3">#REF!</definedName>
    <definedName name="BLDKWH">#REF!</definedName>
    <definedName name="BLDOPDMND" localSheetId="1">#REF!</definedName>
    <definedName name="BLDOPDMND" localSheetId="5">#REF!</definedName>
    <definedName name="BLDOPDMND" localSheetId="7">#REF!</definedName>
    <definedName name="BLDOPDMND" localSheetId="6">#REF!</definedName>
    <definedName name="BLDOPDMND" localSheetId="3">#REF!</definedName>
    <definedName name="BLDOPDMND">#REF!</definedName>
    <definedName name="BLNGKWB4EDR" localSheetId="1">#REF!</definedName>
    <definedName name="BLNGKWB4EDR" localSheetId="5">#REF!</definedName>
    <definedName name="BLNGKWB4EDR" localSheetId="7">#REF!</definedName>
    <definedName name="BLNGKWB4EDR" localSheetId="6">#REF!</definedName>
    <definedName name="BLNGKWB4EDR" localSheetId="3">#REF!</definedName>
    <definedName name="BLNGKWB4EDR">#REF!</definedName>
    <definedName name="BLNGKWH" localSheetId="1">#REF!</definedName>
    <definedName name="BLNGKWH" localSheetId="5">#REF!</definedName>
    <definedName name="BLNGKWH" localSheetId="7">#REF!</definedName>
    <definedName name="BLNGKWH" localSheetId="6">#REF!</definedName>
    <definedName name="BLNGKWH" localSheetId="3">#REF!</definedName>
    <definedName name="BLNGKWH">#REF!</definedName>
    <definedName name="BLNGKWHTTL" localSheetId="1">#REF!</definedName>
    <definedName name="BLNGKWHTTL" localSheetId="5">#REF!</definedName>
    <definedName name="BLNGKWHTTL" localSheetId="7">#REF!</definedName>
    <definedName name="BLNGKWHTTL" localSheetId="6">#REF!</definedName>
    <definedName name="BLNGKWHTTL" localSheetId="3">#REF!</definedName>
    <definedName name="BLNGKWHTTL">#REF!</definedName>
    <definedName name="BndBlkKwh1" localSheetId="1">#REF!</definedName>
    <definedName name="BndBlkKwh1" localSheetId="5">#REF!</definedName>
    <definedName name="BndBlkKwh1" localSheetId="7">#REF!</definedName>
    <definedName name="BndBlkKwh1" localSheetId="6">#REF!</definedName>
    <definedName name="BndBlkKwh1" localSheetId="3">#REF!</definedName>
    <definedName name="BndBlkKwh1">#REF!</definedName>
    <definedName name="BndBlkKwh2" localSheetId="1">#REF!</definedName>
    <definedName name="BndBlkKwh2" localSheetId="5">#REF!</definedName>
    <definedName name="BndBlkKwh2" localSheetId="7">#REF!</definedName>
    <definedName name="BndBlkKwh2" localSheetId="6">#REF!</definedName>
    <definedName name="BndBlkKwh2" localSheetId="3">#REF!</definedName>
    <definedName name="BndBlkKwh2">#REF!</definedName>
    <definedName name="BndBlkKwh3" localSheetId="1">#REF!</definedName>
    <definedName name="BndBlkKwh3" localSheetId="5">#REF!</definedName>
    <definedName name="BndBlkKwh3" localSheetId="7">#REF!</definedName>
    <definedName name="BndBlkKwh3" localSheetId="6">#REF!</definedName>
    <definedName name="BndBlkKwh3" localSheetId="3">#REF!</definedName>
    <definedName name="BndBlkKwh3">#REF!</definedName>
    <definedName name="BndBlkKwhChg1" localSheetId="1">#REF!</definedName>
    <definedName name="BndBlkKwhChg1" localSheetId="5">#REF!</definedName>
    <definedName name="BndBlkKwhChg1" localSheetId="7">#REF!</definedName>
    <definedName name="BndBlkKwhChg1" localSheetId="6">#REF!</definedName>
    <definedName name="BndBlkKwhChg1" localSheetId="3">#REF!</definedName>
    <definedName name="BndBlkKwhChg1">#REF!</definedName>
    <definedName name="BndBlkKwhChg2" localSheetId="1">#REF!</definedName>
    <definedName name="BndBlkKwhChg2" localSheetId="5">#REF!</definedName>
    <definedName name="BndBlkKwhChg2" localSheetId="7">#REF!</definedName>
    <definedName name="BndBlkKwhChg2" localSheetId="6">#REF!</definedName>
    <definedName name="BndBlkKwhChg2" localSheetId="3">#REF!</definedName>
    <definedName name="BndBlkKwhChg2">#REF!</definedName>
    <definedName name="BndBlkKwhChg3" localSheetId="1">#REF!</definedName>
    <definedName name="BndBlkKwhChg3" localSheetId="5">#REF!</definedName>
    <definedName name="BndBlkKwhChg3" localSheetId="7">#REF!</definedName>
    <definedName name="BndBlkKwhChg3" localSheetId="6">#REF!</definedName>
    <definedName name="BndBlkKwhChg3" localSheetId="3">#REF!</definedName>
    <definedName name="BndBlkKwhChg3">#REF!</definedName>
    <definedName name="BndBlkKwhChgT" localSheetId="1">#REF!</definedName>
    <definedName name="BndBlkKwhChgT" localSheetId="5">#REF!</definedName>
    <definedName name="BndBlkKwhChgT" localSheetId="7">#REF!</definedName>
    <definedName name="BndBlkKwhChgT" localSheetId="6">#REF!</definedName>
    <definedName name="BndBlkKwhChgT" localSheetId="3">#REF!</definedName>
    <definedName name="BndBlkKwhChgT">#REF!</definedName>
    <definedName name="BndBlkKwhChgW" localSheetId="1">#REF!</definedName>
    <definedName name="BndBlkKwhChgW" localSheetId="5">#REF!</definedName>
    <definedName name="BndBlkKwhChgW" localSheetId="7">#REF!</definedName>
    <definedName name="BndBlkKwhChgW" localSheetId="6">#REF!</definedName>
    <definedName name="BndBlkKwhChgW" localSheetId="3">#REF!</definedName>
    <definedName name="BndBlkKwhChgW">#REF!</definedName>
    <definedName name="BndBlkKwhT" localSheetId="1">#REF!</definedName>
    <definedName name="BndBlkKwhT" localSheetId="5">#REF!</definedName>
    <definedName name="BndBlkKwhT" localSheetId="7">#REF!</definedName>
    <definedName name="BndBlkKwhT" localSheetId="6">#REF!</definedName>
    <definedName name="BndBlkKwhT" localSheetId="3">#REF!</definedName>
    <definedName name="BndBlkKwhT">#REF!</definedName>
    <definedName name="BndBlkKwhW" localSheetId="1">#REF!</definedName>
    <definedName name="BndBlkKwhW" localSheetId="5">#REF!</definedName>
    <definedName name="BndBlkKwhW" localSheetId="7">#REF!</definedName>
    <definedName name="BndBlkKwhW" localSheetId="6">#REF!</definedName>
    <definedName name="BndBlkKwhW" localSheetId="3">#REF!</definedName>
    <definedName name="BndBlkKwhW">#REF!</definedName>
    <definedName name="BndCustChg" localSheetId="1">#REF!</definedName>
    <definedName name="BndCustChg" localSheetId="5">#REF!</definedName>
    <definedName name="BndCustChg" localSheetId="7">#REF!</definedName>
    <definedName name="BndCustChg" localSheetId="6">#REF!</definedName>
    <definedName name="BndCustChg" localSheetId="3">#REF!</definedName>
    <definedName name="BndCustChg">#REF!</definedName>
    <definedName name="BndDmdChg1" localSheetId="1">#REF!</definedName>
    <definedName name="BndDmdChg1" localSheetId="5">#REF!</definedName>
    <definedName name="BndDmdChg1" localSheetId="7">#REF!</definedName>
    <definedName name="BndDmdChg1" localSheetId="6">#REF!</definedName>
    <definedName name="BndDmdChg1" localSheetId="3">#REF!</definedName>
    <definedName name="BndDmdChg1">#REF!</definedName>
    <definedName name="BndDmdChg2" localSheetId="1">#REF!</definedName>
    <definedName name="BndDmdChg2" localSheetId="5">#REF!</definedName>
    <definedName name="BndDmdChg2" localSheetId="7">#REF!</definedName>
    <definedName name="BndDmdChg2" localSheetId="6">#REF!</definedName>
    <definedName name="BndDmdChg2" localSheetId="3">#REF!</definedName>
    <definedName name="BndDmdChg2">#REF!</definedName>
    <definedName name="BndExcsKvaPct" localSheetId="1">#REF!</definedName>
    <definedName name="BndExcsKvaPct" localSheetId="5">#REF!</definedName>
    <definedName name="BndExcsKvaPct" localSheetId="7">#REF!</definedName>
    <definedName name="BndExcsKvaPct" localSheetId="6">#REF!</definedName>
    <definedName name="BndExcsKvaPct" localSheetId="3">#REF!</definedName>
    <definedName name="BndExcsKvaPct">#REF!</definedName>
    <definedName name="BndMEChg" localSheetId="1">#REF!</definedName>
    <definedName name="BndMEChg" localSheetId="5">#REF!</definedName>
    <definedName name="BndMEChg" localSheetId="7">#REF!</definedName>
    <definedName name="BndMEChg" localSheetId="6">#REF!</definedName>
    <definedName name="BndMEChg" localSheetId="3">#REF!</definedName>
    <definedName name="BndMEChg">#REF!</definedName>
    <definedName name="BndOffPkKwh" localSheetId="1">#REF!</definedName>
    <definedName name="BndOffPkKwh" localSheetId="5">#REF!</definedName>
    <definedName name="BndOffPkKwh" localSheetId="7">#REF!</definedName>
    <definedName name="BndOffPkKwh" localSheetId="6">#REF!</definedName>
    <definedName name="BndOffPkKwh" localSheetId="3">#REF!</definedName>
    <definedName name="BndOffPkKwh">#REF!</definedName>
    <definedName name="BndOnPkKwh" localSheetId="1">#REF!</definedName>
    <definedName name="BndOnPkKwh" localSheetId="5">#REF!</definedName>
    <definedName name="BndOnPkKwh" localSheetId="7">#REF!</definedName>
    <definedName name="BndOnPkKwh" localSheetId="6">#REF!</definedName>
    <definedName name="BndOnPkKwh" localSheetId="3">#REF!</definedName>
    <definedName name="BndOnPkKwh">#REF!</definedName>
    <definedName name="BndPL1Chg" localSheetId="1">#REF!</definedName>
    <definedName name="BndPL1Chg" localSheetId="5">#REF!</definedName>
    <definedName name="BndPL1Chg" localSheetId="7">#REF!</definedName>
    <definedName name="BndPL1Chg" localSheetId="6">#REF!</definedName>
    <definedName name="BndPL1Chg" localSheetId="3">#REF!</definedName>
    <definedName name="BndPL1Chg">#REF!</definedName>
    <definedName name="BndPL2Chg" localSheetId="1">#REF!</definedName>
    <definedName name="BndPL2Chg" localSheetId="5">#REF!</definedName>
    <definedName name="BndPL2Chg" localSheetId="7">#REF!</definedName>
    <definedName name="BndPL2Chg" localSheetId="6">#REF!</definedName>
    <definedName name="BndPL2Chg" localSheetId="3">#REF!</definedName>
    <definedName name="BndPL2Chg">#REF!</definedName>
    <definedName name="BndPL3Chg" localSheetId="1">#REF!</definedName>
    <definedName name="BndPL3Chg" localSheetId="5">#REF!</definedName>
    <definedName name="BndPL3Chg" localSheetId="7">#REF!</definedName>
    <definedName name="BndPL3Chg" localSheetId="6">#REF!</definedName>
    <definedName name="BndPL3Chg" localSheetId="3">#REF!</definedName>
    <definedName name="BndPL3Chg">#REF!</definedName>
    <definedName name="BndPL4Chg" localSheetId="1">#REF!</definedName>
    <definedName name="BndPL4Chg" localSheetId="5">#REF!</definedName>
    <definedName name="BndPL4Chg" localSheetId="7">#REF!</definedName>
    <definedName name="BndPL4Chg" localSheetId="6">#REF!</definedName>
    <definedName name="BndPL4Chg" localSheetId="3">#REF!</definedName>
    <definedName name="BndPL4Chg">#REF!</definedName>
    <definedName name="BndPL5Chg" localSheetId="1">#REF!</definedName>
    <definedName name="BndPL5Chg" localSheetId="5">#REF!</definedName>
    <definedName name="BndPL5Chg" localSheetId="7">#REF!</definedName>
    <definedName name="BndPL5Chg" localSheetId="6">#REF!</definedName>
    <definedName name="BndPL5Chg" localSheetId="3">#REF!</definedName>
    <definedName name="BndPL5Chg">#REF!</definedName>
    <definedName name="BndReactiveChg" localSheetId="1">#REF!</definedName>
    <definedName name="BndReactiveChg" localSheetId="5">#REF!</definedName>
    <definedName name="BndReactiveChg" localSheetId="7">#REF!</definedName>
    <definedName name="BndReactiveChg" localSheetId="6">#REF!</definedName>
    <definedName name="BndReactiveChg" localSheetId="3">#REF!</definedName>
    <definedName name="BndReactiveChg">#REF!</definedName>
    <definedName name="BndXOfpKvaChg" localSheetId="1">#REF!</definedName>
    <definedName name="BndXOfpKvaChg" localSheetId="5">#REF!</definedName>
    <definedName name="BndXOfpKvaChg" localSheetId="7">#REF!</definedName>
    <definedName name="BndXOfpKvaChg" localSheetId="6">#REF!</definedName>
    <definedName name="BndXOfpKvaChg" localSheetId="3">#REF!</definedName>
    <definedName name="BndXOfpKvaChg">#REF!</definedName>
    <definedName name="BndXOfpKwChg" localSheetId="1">#REF!</definedName>
    <definedName name="BndXOfpKwChg" localSheetId="5">#REF!</definedName>
    <definedName name="BndXOfpKwChg" localSheetId="7">#REF!</definedName>
    <definedName name="BndXOfpKwChg" localSheetId="6">#REF!</definedName>
    <definedName name="BndXOfpKwChg" localSheetId="3">#REF!</definedName>
    <definedName name="BndXOfpKwChg">#REF!</definedName>
    <definedName name="BTTrueUp" localSheetId="1">#REF!</definedName>
    <definedName name="BTTrueUp" localSheetId="5">#REF!</definedName>
    <definedName name="BTTrueUp" localSheetId="7">#REF!</definedName>
    <definedName name="BTTrueUp" localSheetId="6">#REF!</definedName>
    <definedName name="BTTrueUp" localSheetId="3">#REF!</definedName>
    <definedName name="BTTrueUp">#REF!</definedName>
    <definedName name="BUNCCHG" localSheetId="1">#REF!</definedName>
    <definedName name="BUNCCHG" localSheetId="5">#REF!</definedName>
    <definedName name="BUNCCHG" localSheetId="7">#REF!</definedName>
    <definedName name="BUNCCHG" localSheetId="6">#REF!</definedName>
    <definedName name="BUNCCHG" localSheetId="3">#REF!</definedName>
    <definedName name="BUNCCHG">#REF!</definedName>
    <definedName name="BUNDCHG1" localSheetId="1">#REF!</definedName>
    <definedName name="BUNDCHG1" localSheetId="5">#REF!</definedName>
    <definedName name="BUNDCHG1" localSheetId="7">#REF!</definedName>
    <definedName name="BUNDCHG1" localSheetId="6">#REF!</definedName>
    <definedName name="BUNDCHG1" localSheetId="3">#REF!</definedName>
    <definedName name="BUNDCHG1">#REF!</definedName>
    <definedName name="BUNDCHG2" localSheetId="1">#REF!</definedName>
    <definedName name="BUNDCHG2" localSheetId="5">#REF!</definedName>
    <definedName name="BUNDCHG2" localSheetId="7">#REF!</definedName>
    <definedName name="BUNDCHG2" localSheetId="6">#REF!</definedName>
    <definedName name="BUNDCHG2" localSheetId="3">#REF!</definedName>
    <definedName name="BUNDCHG2">#REF!</definedName>
    <definedName name="BUNECHG1" localSheetId="1">#REF!</definedName>
    <definedName name="BUNECHG1" localSheetId="5">#REF!</definedName>
    <definedName name="BUNECHG1" localSheetId="7">#REF!</definedName>
    <definedName name="BUNECHG1" localSheetId="6">#REF!</definedName>
    <definedName name="BUNECHG1" localSheetId="3">#REF!</definedName>
    <definedName name="BUNECHG1">#REF!</definedName>
    <definedName name="BUNECHGB1" localSheetId="1">#REF!</definedName>
    <definedName name="BUNECHGB1" localSheetId="5">#REF!</definedName>
    <definedName name="BUNECHGB1" localSheetId="7">#REF!</definedName>
    <definedName name="BUNECHGB1" localSheetId="6">#REF!</definedName>
    <definedName name="BUNECHGB1" localSheetId="3">#REF!</definedName>
    <definedName name="BUNECHGB1">#REF!</definedName>
    <definedName name="BUNECHGB2" localSheetId="1">#REF!</definedName>
    <definedName name="BUNECHGB2" localSheetId="5">#REF!</definedName>
    <definedName name="BUNECHGB2" localSheetId="7">#REF!</definedName>
    <definedName name="BUNECHGB2" localSheetId="6">#REF!</definedName>
    <definedName name="BUNECHGB2" localSheetId="3">#REF!</definedName>
    <definedName name="BUNECHGB2">#REF!</definedName>
    <definedName name="BUNECHGB3" localSheetId="1">#REF!</definedName>
    <definedName name="BUNECHGB3" localSheetId="5">#REF!</definedName>
    <definedName name="BUNECHGB3" localSheetId="7">#REF!</definedName>
    <definedName name="BUNECHGB3" localSheetId="6">#REF!</definedName>
    <definedName name="BUNECHGB3" localSheetId="3">#REF!</definedName>
    <definedName name="BUNECHGB3">#REF!</definedName>
    <definedName name="BUNECHGW" localSheetId="1">#REF!</definedName>
    <definedName name="BUNECHGW" localSheetId="5">#REF!</definedName>
    <definedName name="BUNECHGW" localSheetId="7">#REF!</definedName>
    <definedName name="BUNECHGW" localSheetId="6">#REF!</definedName>
    <definedName name="BUNECHGW" localSheetId="3">#REF!</definedName>
    <definedName name="BUNECHGW">#REF!</definedName>
    <definedName name="BUNKWH1" localSheetId="1">#REF!</definedName>
    <definedName name="BUNKWH1" localSheetId="5">#REF!</definedName>
    <definedName name="BUNKWH1" localSheetId="7">#REF!</definedName>
    <definedName name="BUNKWH1" localSheetId="6">#REF!</definedName>
    <definedName name="BUNKWH1" localSheetId="3">#REF!</definedName>
    <definedName name="BUNKWH1">#REF!</definedName>
    <definedName name="BUNKWHB1" localSheetId="1">#REF!</definedName>
    <definedName name="BUNKWHB1" localSheetId="5">#REF!</definedName>
    <definedName name="BUNKWHB1" localSheetId="7">#REF!</definedName>
    <definedName name="BUNKWHB1" localSheetId="6">#REF!</definedName>
    <definedName name="BUNKWHB1" localSheetId="3">#REF!</definedName>
    <definedName name="BUNKWHB1">#REF!</definedName>
    <definedName name="BUNKWHB2" localSheetId="1">#REF!</definedName>
    <definedName name="BUNKWHB2" localSheetId="5">#REF!</definedName>
    <definedName name="BUNKWHB2" localSheetId="7">#REF!</definedName>
    <definedName name="BUNKWHB2" localSheetId="6">#REF!</definedName>
    <definedName name="BUNKWHB2" localSheetId="3">#REF!</definedName>
    <definedName name="BUNKWHB2">#REF!</definedName>
    <definedName name="BUNKWHB3" localSheetId="1">#REF!</definedName>
    <definedName name="BUNKWHB3" localSheetId="5">#REF!</definedName>
    <definedName name="BUNKWHB3" localSheetId="7">#REF!</definedName>
    <definedName name="BUNKWHB3" localSheetId="6">#REF!</definedName>
    <definedName name="BUNKWHB3" localSheetId="3">#REF!</definedName>
    <definedName name="BUNKWHB3">#REF!</definedName>
    <definedName name="BUNKWHWH" localSheetId="1">#REF!</definedName>
    <definedName name="BUNKWHWH" localSheetId="5">#REF!</definedName>
    <definedName name="BUNKWHWH" localSheetId="7">#REF!</definedName>
    <definedName name="BUNKWHWH" localSheetId="6">#REF!</definedName>
    <definedName name="BUNKWHWH" localSheetId="3">#REF!</definedName>
    <definedName name="BUNKWHWH">#REF!</definedName>
    <definedName name="BUNMECHG1" localSheetId="1">#REF!</definedName>
    <definedName name="BUNMECHG1" localSheetId="5">#REF!</definedName>
    <definedName name="BUNMECHG1" localSheetId="7">#REF!</definedName>
    <definedName name="BUNMECHG1" localSheetId="6">#REF!</definedName>
    <definedName name="BUNMECHG1" localSheetId="3">#REF!</definedName>
    <definedName name="BUNMECHG1">#REF!</definedName>
    <definedName name="BUNOFKWH" localSheetId="1">#REF!</definedName>
    <definedName name="BUNOFKWH" localSheetId="5">#REF!</definedName>
    <definedName name="BUNOFKWH" localSheetId="7">#REF!</definedName>
    <definedName name="BUNOFKWH" localSheetId="6">#REF!</definedName>
    <definedName name="BUNOFKWH" localSheetId="3">#REF!</definedName>
    <definedName name="BUNOFKWH">#REF!</definedName>
    <definedName name="BUNOPKWH" localSheetId="1">#REF!</definedName>
    <definedName name="BUNOPKWH" localSheetId="5">#REF!</definedName>
    <definedName name="BUNOPKWH" localSheetId="7">#REF!</definedName>
    <definedName name="BUNOPKWH" localSheetId="6">#REF!</definedName>
    <definedName name="BUNOPKWH" localSheetId="3">#REF!</definedName>
    <definedName name="BUNOPKWH">#REF!</definedName>
    <definedName name="BUNP1EC" localSheetId="1">#REF!</definedName>
    <definedName name="BUNP1EC" localSheetId="5">#REF!</definedName>
    <definedName name="BUNP1EC" localSheetId="7">#REF!</definedName>
    <definedName name="BUNP1EC" localSheetId="6">#REF!</definedName>
    <definedName name="BUNP1EC" localSheetId="3">#REF!</definedName>
    <definedName name="BUNP1EC">#REF!</definedName>
    <definedName name="BUNP2EC" localSheetId="1">#REF!</definedName>
    <definedName name="BUNP2EC" localSheetId="5">#REF!</definedName>
    <definedName name="BUNP2EC" localSheetId="7">#REF!</definedName>
    <definedName name="BUNP2EC" localSheetId="6">#REF!</definedName>
    <definedName name="BUNP2EC" localSheetId="3">#REF!</definedName>
    <definedName name="BUNP2EC">#REF!</definedName>
    <definedName name="BUNP3EC" localSheetId="1">#REF!</definedName>
    <definedName name="BUNP3EC" localSheetId="5">#REF!</definedName>
    <definedName name="BUNP3EC" localSheetId="7">#REF!</definedName>
    <definedName name="BUNP3EC" localSheetId="6">#REF!</definedName>
    <definedName name="BUNP3EC" localSheetId="3">#REF!</definedName>
    <definedName name="BUNP3EC">#REF!</definedName>
    <definedName name="BUNP4EC" localSheetId="1">#REF!</definedName>
    <definedName name="BUNP4EC" localSheetId="5">#REF!</definedName>
    <definedName name="BUNP4EC" localSheetId="7">#REF!</definedName>
    <definedName name="BUNP4EC" localSheetId="6">#REF!</definedName>
    <definedName name="BUNP4EC" localSheetId="3">#REF!</definedName>
    <definedName name="BUNP4EC">#REF!</definedName>
    <definedName name="BUNP5EC" localSheetId="1">#REF!</definedName>
    <definedName name="BUNP5EC" localSheetId="5">#REF!</definedName>
    <definedName name="BUNP5EC" localSheetId="7">#REF!</definedName>
    <definedName name="BUNP5EC" localSheetId="6">#REF!</definedName>
    <definedName name="BUNP5EC" localSheetId="3">#REF!</definedName>
    <definedName name="BUNP5EC">#REF!</definedName>
    <definedName name="BUNPDMDCHG" localSheetId="1">#REF!</definedName>
    <definedName name="BUNPDMDCHG" localSheetId="5">#REF!</definedName>
    <definedName name="BUNPDMDCHG" localSheetId="7">#REF!</definedName>
    <definedName name="BUNPDMDCHG" localSheetId="6">#REF!</definedName>
    <definedName name="BUNPDMDCHG" localSheetId="3">#REF!</definedName>
    <definedName name="BUNPDMDCHG">#REF!</definedName>
    <definedName name="BUNRCHG" localSheetId="1">#REF!</definedName>
    <definedName name="BUNRCHG" localSheetId="5">#REF!</definedName>
    <definedName name="BUNRCHG" localSheetId="7">#REF!</definedName>
    <definedName name="BUNRCHG" localSheetId="6">#REF!</definedName>
    <definedName name="BUNRCHG" localSheetId="3">#REF!</definedName>
    <definedName name="BUNRCHG">#REF!</definedName>
    <definedName name="BUNXKVA" localSheetId="1">#REF!</definedName>
    <definedName name="BUNXKVA" localSheetId="5">#REF!</definedName>
    <definedName name="BUNXKVA" localSheetId="7">#REF!</definedName>
    <definedName name="BUNXKVA" localSheetId="6">#REF!</definedName>
    <definedName name="BUNXKVA" localSheetId="3">#REF!</definedName>
    <definedName name="BUNXKVA">#REF!</definedName>
    <definedName name="BUNXKVAPCT" localSheetId="1">#REF!</definedName>
    <definedName name="BUNXKVAPCT" localSheetId="5">#REF!</definedName>
    <definedName name="BUNXKVAPCT" localSheetId="7">#REF!</definedName>
    <definedName name="BUNXKVAPCT" localSheetId="6">#REF!</definedName>
    <definedName name="BUNXKVAPCT" localSheetId="3">#REF!</definedName>
    <definedName name="BUNXKVAPCT">#REF!</definedName>
    <definedName name="BUNXOFKW" localSheetId="1">#REF!</definedName>
    <definedName name="BUNXOFKW" localSheetId="5">#REF!</definedName>
    <definedName name="BUNXOFKW" localSheetId="7">#REF!</definedName>
    <definedName name="BUNXOFKW" localSheetId="6">#REF!</definedName>
    <definedName name="BUNXOFKW" localSheetId="3">#REF!</definedName>
    <definedName name="BUNXOFKW">#REF!</definedName>
    <definedName name="CALCPFCC" localSheetId="1">#REF!</definedName>
    <definedName name="CALCPFCC" localSheetId="5">#REF!</definedName>
    <definedName name="CALCPFCC" localSheetId="7">#REF!</definedName>
    <definedName name="CALCPFCC" localSheetId="6">#REF!</definedName>
    <definedName name="CALCPFCC" localSheetId="3">#REF!</definedName>
    <definedName name="CALCPFCC">#REF!</definedName>
    <definedName name="CAPDEFA" localSheetId="1">#REF!</definedName>
    <definedName name="CAPDEFA" localSheetId="5">#REF!</definedName>
    <definedName name="CAPDEFA" localSheetId="7">#REF!</definedName>
    <definedName name="CAPDEFA" localSheetId="6">#REF!</definedName>
    <definedName name="CAPDEFA" localSheetId="3">#REF!</definedName>
    <definedName name="CAPDEFA">#REF!</definedName>
    <definedName name="CBLKWH" localSheetId="1">#REF!</definedName>
    <definedName name="CBLKWH" localSheetId="5">#REF!</definedName>
    <definedName name="CBLKWH" localSheetId="7">#REF!</definedName>
    <definedName name="CBLKWH" localSheetId="6">#REF!</definedName>
    <definedName name="CBLKWH" localSheetId="3">#REF!</definedName>
    <definedName name="CBLKWH">#REF!</definedName>
    <definedName name="City" localSheetId="1">#REF!</definedName>
    <definedName name="City" localSheetId="5">#REF!</definedName>
    <definedName name="City" localSheetId="7">#REF!</definedName>
    <definedName name="City" localSheetId="6">#REF!</definedName>
    <definedName name="City" localSheetId="3">#REF!</definedName>
    <definedName name="City">#REF!</definedName>
    <definedName name="CNTRCTDMND" localSheetId="1">#REF!</definedName>
    <definedName name="CNTRCTDMND" localSheetId="5">#REF!</definedName>
    <definedName name="CNTRCTDMND" localSheetId="7">#REF!</definedName>
    <definedName name="CNTRCTDMND" localSheetId="6">#REF!</definedName>
    <definedName name="CNTRCTDMND" localSheetId="3">#REF!</definedName>
    <definedName name="CNTRCTDMND">#REF!</definedName>
    <definedName name="CoPhoneLine" localSheetId="1">#REF!</definedName>
    <definedName name="CoPhoneLine" localSheetId="5">#REF!</definedName>
    <definedName name="CoPhoneLine" localSheetId="7">#REF!</definedName>
    <definedName name="CoPhoneLine" localSheetId="6">#REF!</definedName>
    <definedName name="CoPhoneLine" localSheetId="3">#REF!</definedName>
    <definedName name="CoPhoneLine">#REF!</definedName>
    <definedName name="CRMOINTRPTHRS" localSheetId="1">#REF!</definedName>
    <definedName name="CRMOINTRPTHRS" localSheetId="5">#REF!</definedName>
    <definedName name="CRMOINTRPTHRS" localSheetId="7">#REF!</definedName>
    <definedName name="CRMOINTRPTHRS" localSheetId="6">#REF!</definedName>
    <definedName name="CRMOINTRPTHRS" localSheetId="3">#REF!</definedName>
    <definedName name="CRMOINTRPTHRS">#REF!</definedName>
    <definedName name="CRNTMOBTKWH" localSheetId="1">#REF!</definedName>
    <definedName name="CRNTMOBTKWH" localSheetId="5">#REF!</definedName>
    <definedName name="CRNTMOBTKWH" localSheetId="7">#REF!</definedName>
    <definedName name="CRNTMOBTKWH" localSheetId="6">#REF!</definedName>
    <definedName name="CRNTMOBTKWH" localSheetId="3">#REF!</definedName>
    <definedName name="CRNTMOBTKWH">#REF!</definedName>
    <definedName name="CRNTMOFPKHRS" localSheetId="1">#REF!</definedName>
    <definedName name="CRNTMOFPKHRS" localSheetId="5">#REF!</definedName>
    <definedName name="CRNTMOFPKHRS" localSheetId="7">#REF!</definedName>
    <definedName name="CRNTMOFPKHRS" localSheetId="6">#REF!</definedName>
    <definedName name="CRNTMOFPKHRS" localSheetId="3">#REF!</definedName>
    <definedName name="CRNTMOFPKHRS">#REF!</definedName>
    <definedName name="CRNTMONPKHRS" localSheetId="1">#REF!</definedName>
    <definedName name="CRNTMONPKHRS" localSheetId="5">#REF!</definedName>
    <definedName name="CRNTMONPKHRS" localSheetId="7">#REF!</definedName>
    <definedName name="CRNTMONPKHRS" localSheetId="6">#REF!</definedName>
    <definedName name="CRNTMONPKHRS" localSheetId="3">#REF!</definedName>
    <definedName name="CRNTMONPKHRS">#REF!</definedName>
    <definedName name="CRTLBLONPKHRS" localSheetId="1">#REF!</definedName>
    <definedName name="CRTLBLONPKHRS" localSheetId="5">#REF!</definedName>
    <definedName name="CRTLBLONPKHRS" localSheetId="7">#REF!</definedName>
    <definedName name="CRTLBLONPKHRS" localSheetId="6">#REF!</definedName>
    <definedName name="CRTLBLONPKHRS" localSheetId="3">#REF!</definedName>
    <definedName name="CRTLBLONPKHRS">#REF!</definedName>
    <definedName name="CRTLBLONPKKWH" localSheetId="1">#REF!</definedName>
    <definedName name="CRTLBLONPKKWH" localSheetId="5">#REF!</definedName>
    <definedName name="CRTLBLONPKKWH" localSheetId="7">#REF!</definedName>
    <definedName name="CRTLBLONPKKWH" localSheetId="6">#REF!</definedName>
    <definedName name="CRTLBLONPKKWH" localSheetId="3">#REF!</definedName>
    <definedName name="CRTLBLONPKKWH">#REF!</definedName>
    <definedName name="CSTMRCHG" localSheetId="1">#REF!</definedName>
    <definedName name="CSTMRCHG" localSheetId="5">#REF!</definedName>
    <definedName name="CSTMRCHG" localSheetId="7">#REF!</definedName>
    <definedName name="CSTMRCHG" localSheetId="6">#REF!</definedName>
    <definedName name="CSTMRCHG" localSheetId="3">#REF!</definedName>
    <definedName name="CSTMRCHG">#REF!</definedName>
    <definedName name="CurMoAddr1" localSheetId="1">#REF!</definedName>
    <definedName name="CurMoAddr1" localSheetId="5">#REF!</definedName>
    <definedName name="CurMoAddr1" localSheetId="7">#REF!</definedName>
    <definedName name="CurMoAddr1" localSheetId="6">#REF!</definedName>
    <definedName name="CurMoAddr1" localSheetId="3">#REF!</definedName>
    <definedName name="CurMoAddr1">#REF!</definedName>
    <definedName name="CurMoAddr2" localSheetId="1">#REF!</definedName>
    <definedName name="CurMoAddr2" localSheetId="5">#REF!</definedName>
    <definedName name="CurMoAddr2" localSheetId="7">#REF!</definedName>
    <definedName name="CurMoAddr2" localSheetId="6">#REF!</definedName>
    <definedName name="CurMoAddr2" localSheetId="3">#REF!</definedName>
    <definedName name="CurMoAddr2">#REF!</definedName>
    <definedName name="CurMoBTDetail" localSheetId="1">#REF!</definedName>
    <definedName name="CurMoBTDetail" localSheetId="5">#REF!</definedName>
    <definedName name="CurMoBTDetail" localSheetId="7">#REF!</definedName>
    <definedName name="CurMoBTDetail" localSheetId="6">#REF!</definedName>
    <definedName name="CurMoBTDetail" localSheetId="3">#REF!</definedName>
    <definedName name="CurMoBTDetail">#REF!</definedName>
    <definedName name="CurMoBuyThrgh_Sheet" localSheetId="1">#REF!</definedName>
    <definedName name="CurMoBuyThrgh_Sheet" localSheetId="5">#REF!</definedName>
    <definedName name="CurMoBuyThrgh_Sheet" localSheetId="7">#REF!</definedName>
    <definedName name="CurMoBuyThrgh_Sheet" localSheetId="6">#REF!</definedName>
    <definedName name="CurMoBuyThrgh_Sheet" localSheetId="3">#REF!</definedName>
    <definedName name="CurMoBuyThrgh_Sheet">#REF!</definedName>
    <definedName name="CurMoCityStZip" localSheetId="1">#REF!</definedName>
    <definedName name="CurMoCityStZip" localSheetId="5">#REF!</definedName>
    <definedName name="CurMoCityStZip" localSheetId="7">#REF!</definedName>
    <definedName name="CurMoCityStZip" localSheetId="6">#REF!</definedName>
    <definedName name="CurMoCityStZip" localSheetId="3">#REF!</definedName>
    <definedName name="CurMoCityStZip">#REF!</definedName>
    <definedName name="CurMoCustName" localSheetId="1">#REF!</definedName>
    <definedName name="CurMoCustName" localSheetId="5">#REF!</definedName>
    <definedName name="CurMoCustName" localSheetId="7">#REF!</definedName>
    <definedName name="CurMoCustName" localSheetId="6">#REF!</definedName>
    <definedName name="CurMoCustName" localSheetId="3">#REF!</definedName>
    <definedName name="CurMoCustName">#REF!</definedName>
    <definedName name="CurMoExcessAmt" localSheetId="1">#REF!</definedName>
    <definedName name="CurMoExcessAmt" localSheetId="5">#REF!</definedName>
    <definedName name="CurMoExcessAmt" localSheetId="7">#REF!</definedName>
    <definedName name="CurMoExcessAmt" localSheetId="6">#REF!</definedName>
    <definedName name="CurMoExcessAmt" localSheetId="3">#REF!</definedName>
    <definedName name="CurMoExcessAmt">#REF!</definedName>
    <definedName name="CurMoGrTaxAmt" localSheetId="1">#REF!</definedName>
    <definedName name="CurMoGrTaxAmt" localSheetId="5">#REF!</definedName>
    <definedName name="CurMoGrTaxAmt" localSheetId="7">#REF!</definedName>
    <definedName name="CurMoGrTaxAmt" localSheetId="6">#REF!</definedName>
    <definedName name="CurMoGrTaxAmt" localSheetId="3">#REF!</definedName>
    <definedName name="CurMoGrTaxAmt">#REF!</definedName>
    <definedName name="CurMoKWHExcess" localSheetId="1">#REF!</definedName>
    <definedName name="CurMoKWHExcess" localSheetId="5">#REF!</definedName>
    <definedName name="CurMoKWHExcess" localSheetId="7">#REF!</definedName>
    <definedName name="CurMoKWHExcess" localSheetId="6">#REF!</definedName>
    <definedName name="CurMoKWHExcess" localSheetId="3">#REF!</definedName>
    <definedName name="CurMoKWHExcess">#REF!</definedName>
    <definedName name="CurMoKWHNotUsed" localSheetId="1">#REF!</definedName>
    <definedName name="CurMoKWHNotUsed" localSheetId="5">#REF!</definedName>
    <definedName name="CurMoKWHNotUsed" localSheetId="7">#REF!</definedName>
    <definedName name="CurMoKWHNotUsed" localSheetId="6">#REF!</definedName>
    <definedName name="CurMoKWHNotUsed" localSheetId="3">#REF!</definedName>
    <definedName name="CurMoKWHNotUsed">#REF!</definedName>
    <definedName name="CurMoKWHRes" localSheetId="1">#REF!</definedName>
    <definedName name="CurMoKWHRes" localSheetId="5">#REF!</definedName>
    <definedName name="CurMoKWHRes" localSheetId="7">#REF!</definedName>
    <definedName name="CurMoKWHRes" localSheetId="6">#REF!</definedName>
    <definedName name="CurMoKWHRes" localSheetId="3">#REF!</definedName>
    <definedName name="CurMoKWHRes">#REF!</definedName>
    <definedName name="CurMoKWHSubTot" localSheetId="1">#REF!</definedName>
    <definedName name="CurMoKWHSubTot" localSheetId="5">#REF!</definedName>
    <definedName name="CurMoKWHSubTot" localSheetId="7">#REF!</definedName>
    <definedName name="CurMoKWHSubTot" localSheetId="6">#REF!</definedName>
    <definedName name="CurMoKWHSubTot" localSheetId="3">#REF!</definedName>
    <definedName name="CurMoKWHSubTot">#REF!</definedName>
    <definedName name="CurMoKWHTot" localSheetId="1">#REF!</definedName>
    <definedName name="CurMoKWHTot" localSheetId="5">#REF!</definedName>
    <definedName name="CurMoKWHTot" localSheetId="7">#REF!</definedName>
    <definedName name="CurMoKWHTot" localSheetId="6">#REF!</definedName>
    <definedName name="CurMoKWHTot" localSheetId="3">#REF!</definedName>
    <definedName name="CurMoKWHTot">#REF!</definedName>
    <definedName name="CurMoMtrMult" localSheetId="1">#REF!</definedName>
    <definedName name="CurMoMtrMult" localSheetId="5">#REF!</definedName>
    <definedName name="CurMoMtrMult" localSheetId="7">#REF!</definedName>
    <definedName name="CurMoMtrMult" localSheetId="6">#REF!</definedName>
    <definedName name="CurMoMtrMult" localSheetId="3">#REF!</definedName>
    <definedName name="CurMoMtrMult">#REF!</definedName>
    <definedName name="CurMoNotUsedAmt" localSheetId="1">#REF!</definedName>
    <definedName name="CurMoNotUsedAmt" localSheetId="5">#REF!</definedName>
    <definedName name="CurMoNotUsedAmt" localSheetId="7">#REF!</definedName>
    <definedName name="CurMoNotUsedAmt" localSheetId="6">#REF!</definedName>
    <definedName name="CurMoNotUsedAmt" localSheetId="3">#REF!</definedName>
    <definedName name="CurMoNotUsedAmt">#REF!</definedName>
    <definedName name="CurMoResAmt" localSheetId="1">#REF!</definedName>
    <definedName name="CurMoResAmt" localSheetId="5">#REF!</definedName>
    <definedName name="CurMoResAmt" localSheetId="7">#REF!</definedName>
    <definedName name="CurMoResAmt" localSheetId="6">#REF!</definedName>
    <definedName name="CurMoResAmt" localSheetId="3">#REF!</definedName>
    <definedName name="CurMoResAmt">#REF!</definedName>
    <definedName name="CurMoSubTotAmt" localSheetId="1">#REF!</definedName>
    <definedName name="CurMoSubTotAmt" localSheetId="5">#REF!</definedName>
    <definedName name="CurMoSubTotAmt" localSheetId="7">#REF!</definedName>
    <definedName name="CurMoSubTotAmt" localSheetId="6">#REF!</definedName>
    <definedName name="CurMoSubTotAmt" localSheetId="3">#REF!</definedName>
    <definedName name="CurMoSubTotAmt">#REF!</definedName>
    <definedName name="CurMoTotAmt" localSheetId="1">#REF!</definedName>
    <definedName name="CurMoTotAmt" localSheetId="5">#REF!</definedName>
    <definedName name="CurMoTotAmt" localSheetId="7">#REF!</definedName>
    <definedName name="CurMoTotAmt" localSheetId="6">#REF!</definedName>
    <definedName name="CurMoTotAmt" localSheetId="3">#REF!</definedName>
    <definedName name="CurMoTotAmt">#REF!</definedName>
    <definedName name="CurrYear" localSheetId="1">#REF!</definedName>
    <definedName name="CurrYear" localSheetId="5">#REF!</definedName>
    <definedName name="CurrYear" localSheetId="7">#REF!</definedName>
    <definedName name="CurrYear" localSheetId="6">#REF!</definedName>
    <definedName name="CurrYear" localSheetId="3">#REF!</definedName>
    <definedName name="CurrYear">#REF!</definedName>
    <definedName name="CustAddr1" localSheetId="1">#REF!</definedName>
    <definedName name="CustAddr1" localSheetId="5">#REF!</definedName>
    <definedName name="CustAddr1" localSheetId="7">#REF!</definedName>
    <definedName name="CustAddr1" localSheetId="6">#REF!</definedName>
    <definedName name="CustAddr1" localSheetId="3">#REF!</definedName>
    <definedName name="CustAddr1">#REF!</definedName>
    <definedName name="CustAddr2" localSheetId="1">#REF!</definedName>
    <definedName name="CustAddr2" localSheetId="5">#REF!</definedName>
    <definedName name="CustAddr2" localSheetId="7">#REF!</definedName>
    <definedName name="CustAddr2" localSheetId="6">#REF!</definedName>
    <definedName name="CustAddr2" localSheetId="3">#REF!</definedName>
    <definedName name="CustAddr2">#REF!</definedName>
    <definedName name="CustCityStZip" localSheetId="1">#REF!</definedName>
    <definedName name="CustCityStZip" localSheetId="5">#REF!</definedName>
    <definedName name="CustCityStZip" localSheetId="7">#REF!</definedName>
    <definedName name="CustCityStZip" localSheetId="6">#REF!</definedName>
    <definedName name="CustCityStZip" localSheetId="3">#REF!</definedName>
    <definedName name="CustCityStZip">#REF!</definedName>
    <definedName name="CustName2" localSheetId="1">#REF!</definedName>
    <definedName name="CustName2" localSheetId="5">#REF!</definedName>
    <definedName name="CustName2" localSheetId="7">#REF!</definedName>
    <definedName name="CustName2" localSheetId="6">#REF!</definedName>
    <definedName name="CustName2" localSheetId="3">#REF!</definedName>
    <definedName name="CustName2">#REF!</definedName>
    <definedName name="CustTable" localSheetId="1">#REF!</definedName>
    <definedName name="CustTable" localSheetId="5">#REF!</definedName>
    <definedName name="CustTable" localSheetId="7">#REF!</definedName>
    <definedName name="CustTable" localSheetId="6">#REF!</definedName>
    <definedName name="CustTable" localSheetId="3">#REF!</definedName>
    <definedName name="CustTable">#REF!</definedName>
    <definedName name="DetailTotCbl" localSheetId="1">#REF!</definedName>
    <definedName name="DetailTotCbl" localSheetId="5">#REF!</definedName>
    <definedName name="DetailTotCbl" localSheetId="7">#REF!</definedName>
    <definedName name="DetailTotCbl" localSheetId="6">#REF!</definedName>
    <definedName name="DetailTotCbl" localSheetId="3">#REF!</definedName>
    <definedName name="DetailTotCbl">#REF!</definedName>
    <definedName name="DetailTotChg" localSheetId="1">#REF!</definedName>
    <definedName name="DetailTotChg" localSheetId="5">#REF!</definedName>
    <definedName name="DetailTotChg" localSheetId="7">#REF!</definedName>
    <definedName name="DetailTotChg" localSheetId="6">#REF!</definedName>
    <definedName name="DetailTotChg" localSheetId="3">#REF!</definedName>
    <definedName name="DetailTotChg">#REF!</definedName>
    <definedName name="DetailTotKw" localSheetId="1">#REF!</definedName>
    <definedName name="DetailTotKw" localSheetId="5">#REF!</definedName>
    <definedName name="DetailTotKw" localSheetId="7">#REF!</definedName>
    <definedName name="DetailTotKw" localSheetId="6">#REF!</definedName>
    <definedName name="DetailTotKw" localSheetId="3">#REF!</definedName>
    <definedName name="DetailTotKw">#REF!</definedName>
    <definedName name="DetailTotMargin" localSheetId="1">#REF!</definedName>
    <definedName name="DetailTotMargin" localSheetId="5">#REF!</definedName>
    <definedName name="DetailTotMargin" localSheetId="7">#REF!</definedName>
    <definedName name="DetailTotMargin" localSheetId="6">#REF!</definedName>
    <definedName name="DetailTotMargin" localSheetId="3">#REF!</definedName>
    <definedName name="DetailTotMargin">#REF!</definedName>
    <definedName name="DIRPCCHG" localSheetId="1">#REF!</definedName>
    <definedName name="DIRPCCHG" localSheetId="5">#REF!</definedName>
    <definedName name="DIRPCCHG" localSheetId="7">#REF!</definedName>
    <definedName name="DIRPCCHG" localSheetId="6">#REF!</definedName>
    <definedName name="DIRPCCHG" localSheetId="3">#REF!</definedName>
    <definedName name="DIRPCCHG">#REF!</definedName>
    <definedName name="DIRPDCHG1" localSheetId="1">#REF!</definedName>
    <definedName name="DIRPDCHG1" localSheetId="5">#REF!</definedName>
    <definedName name="DIRPDCHG1" localSheetId="7">#REF!</definedName>
    <definedName name="DIRPDCHG1" localSheetId="6">#REF!</definedName>
    <definedName name="DIRPDCHG1" localSheetId="3">#REF!</definedName>
    <definedName name="DIRPDCHG1">#REF!</definedName>
    <definedName name="DIRPDCHG2" localSheetId="1">#REF!</definedName>
    <definedName name="DIRPDCHG2" localSheetId="5">#REF!</definedName>
    <definedName name="DIRPDCHG2" localSheetId="7">#REF!</definedName>
    <definedName name="DIRPDCHG2" localSheetId="6">#REF!</definedName>
    <definedName name="DIRPDCHG2" localSheetId="3">#REF!</definedName>
    <definedName name="DIRPDCHG2">#REF!</definedName>
    <definedName name="DIRPECHG1" localSheetId="1">#REF!</definedName>
    <definedName name="DIRPECHG1" localSheetId="5">#REF!</definedName>
    <definedName name="DIRPECHG1" localSheetId="7">#REF!</definedName>
    <definedName name="DIRPECHG1" localSheetId="6">#REF!</definedName>
    <definedName name="DIRPECHG1" localSheetId="3">#REF!</definedName>
    <definedName name="DIRPECHG1">#REF!</definedName>
    <definedName name="DIRPECHGB1" localSheetId="1">#REF!</definedName>
    <definedName name="DIRPECHGB1" localSheetId="5">#REF!</definedName>
    <definedName name="DIRPECHGB1" localSheetId="7">#REF!</definedName>
    <definedName name="DIRPECHGB1" localSheetId="6">#REF!</definedName>
    <definedName name="DIRPECHGB1" localSheetId="3">#REF!</definedName>
    <definedName name="DIRPECHGB1">#REF!</definedName>
    <definedName name="DIRPECHGB2" localSheetId="1">#REF!</definedName>
    <definedName name="DIRPECHGB2" localSheetId="5">#REF!</definedName>
    <definedName name="DIRPECHGB2" localSheetId="7">#REF!</definedName>
    <definedName name="DIRPECHGB2" localSheetId="6">#REF!</definedName>
    <definedName name="DIRPECHGB2" localSheetId="3">#REF!</definedName>
    <definedName name="DIRPECHGB2">#REF!</definedName>
    <definedName name="DIRPECHGB3" localSheetId="1">#REF!</definedName>
    <definedName name="DIRPECHGB3" localSheetId="5">#REF!</definedName>
    <definedName name="DIRPECHGB3" localSheetId="7">#REF!</definedName>
    <definedName name="DIRPECHGB3" localSheetId="6">#REF!</definedName>
    <definedName name="DIRPECHGB3" localSheetId="3">#REF!</definedName>
    <definedName name="DIRPECHGB3">#REF!</definedName>
    <definedName name="DIRPMECHG1" localSheetId="1">#REF!</definedName>
    <definedName name="DIRPMECHG1" localSheetId="5">#REF!</definedName>
    <definedName name="DIRPMECHG1" localSheetId="7">#REF!</definedName>
    <definedName name="DIRPMECHG1" localSheetId="6">#REF!</definedName>
    <definedName name="DIRPMECHG1" localSheetId="3">#REF!</definedName>
    <definedName name="DIRPMECHG1">#REF!</definedName>
    <definedName name="DIRPMINDC" localSheetId="1">#REF!</definedName>
    <definedName name="DIRPMINDC" localSheetId="5">#REF!</definedName>
    <definedName name="DIRPMINDC" localSheetId="7">#REF!</definedName>
    <definedName name="DIRPMINDC" localSheetId="6">#REF!</definedName>
    <definedName name="DIRPMINDC" localSheetId="3">#REF!</definedName>
    <definedName name="DIRPMINDC">#REF!</definedName>
    <definedName name="DIRPMINEC" localSheetId="1">#REF!</definedName>
    <definedName name="DIRPMINEC" localSheetId="5">#REF!</definedName>
    <definedName name="DIRPMINEC" localSheetId="7">#REF!</definedName>
    <definedName name="DIRPMINEC" localSheetId="6">#REF!</definedName>
    <definedName name="DIRPMINEC" localSheetId="3">#REF!</definedName>
    <definedName name="DIRPMINEC">#REF!</definedName>
    <definedName name="DIRPOFKVA" localSheetId="1">#REF!</definedName>
    <definedName name="DIRPOFKVA" localSheetId="5">#REF!</definedName>
    <definedName name="DIRPOFKVA" localSheetId="7">#REF!</definedName>
    <definedName name="DIRPOFKVA" localSheetId="6">#REF!</definedName>
    <definedName name="DIRPOFKVA" localSheetId="3">#REF!</definedName>
    <definedName name="DIRPOFKVA">#REF!</definedName>
    <definedName name="DIRPOFKW" localSheetId="1">#REF!</definedName>
    <definedName name="DIRPOFKW" localSheetId="5">#REF!</definedName>
    <definedName name="DIRPOFKW" localSheetId="7">#REF!</definedName>
    <definedName name="DIRPOFKW" localSheetId="6">#REF!</definedName>
    <definedName name="DIRPOFKW" localSheetId="3">#REF!</definedName>
    <definedName name="DIRPOFKW">#REF!</definedName>
    <definedName name="DIRPOFKWH" localSheetId="1">#REF!</definedName>
    <definedName name="DIRPOFKWH" localSheetId="5">#REF!</definedName>
    <definedName name="DIRPOFKWH" localSheetId="7">#REF!</definedName>
    <definedName name="DIRPOFKWH" localSheetId="6">#REF!</definedName>
    <definedName name="DIRPOFKWH" localSheetId="3">#REF!</definedName>
    <definedName name="DIRPOFKWH">#REF!</definedName>
    <definedName name="DIRPOPKWH" localSheetId="1">#REF!</definedName>
    <definedName name="DIRPOPKWH" localSheetId="5">#REF!</definedName>
    <definedName name="DIRPOPKWH" localSheetId="7">#REF!</definedName>
    <definedName name="DIRPOPKWH" localSheetId="6">#REF!</definedName>
    <definedName name="DIRPOPKWH" localSheetId="3">#REF!</definedName>
    <definedName name="DIRPOPKWH">#REF!</definedName>
    <definedName name="DIRPP1EC" localSheetId="1">#REF!</definedName>
    <definedName name="DIRPP1EC" localSheetId="5">#REF!</definedName>
    <definedName name="DIRPP1EC" localSheetId="7">#REF!</definedName>
    <definedName name="DIRPP1EC" localSheetId="6">#REF!</definedName>
    <definedName name="DIRPP1EC" localSheetId="3">#REF!</definedName>
    <definedName name="DIRPP1EC">#REF!</definedName>
    <definedName name="DIRPP2EC" localSheetId="1">#REF!</definedName>
    <definedName name="DIRPP2EC" localSheetId="5">#REF!</definedName>
    <definedName name="DIRPP2EC" localSheetId="7">#REF!</definedName>
    <definedName name="DIRPP2EC" localSheetId="6">#REF!</definedName>
    <definedName name="DIRPP2EC" localSheetId="3">#REF!</definedName>
    <definedName name="DIRPP2EC">#REF!</definedName>
    <definedName name="DIRPP3EC" localSheetId="1">#REF!</definedName>
    <definedName name="DIRPP3EC" localSheetId="5">#REF!</definedName>
    <definedName name="DIRPP3EC" localSheetId="7">#REF!</definedName>
    <definedName name="DIRPP3EC" localSheetId="6">#REF!</definedName>
    <definedName name="DIRPP3EC" localSheetId="3">#REF!</definedName>
    <definedName name="DIRPP3EC">#REF!</definedName>
    <definedName name="DIRPP4EC" localSheetId="1">#REF!</definedName>
    <definedName name="DIRPP4EC" localSheetId="5">#REF!</definedName>
    <definedName name="DIRPP4EC" localSheetId="7">#REF!</definedName>
    <definedName name="DIRPP4EC" localSheetId="6">#REF!</definedName>
    <definedName name="DIRPP4EC" localSheetId="3">#REF!</definedName>
    <definedName name="DIRPP4EC">#REF!</definedName>
    <definedName name="DIRPP5EC" localSheetId="1">#REF!</definedName>
    <definedName name="DIRPP5EC" localSheetId="5">#REF!</definedName>
    <definedName name="DIRPP5EC" localSheetId="7">#REF!</definedName>
    <definedName name="DIRPP5EC" localSheetId="6">#REF!</definedName>
    <definedName name="DIRPP5EC" localSheetId="3">#REF!</definedName>
    <definedName name="DIRPP5EC">#REF!</definedName>
    <definedName name="DIRPRCHG" localSheetId="1">#REF!</definedName>
    <definedName name="DIRPRCHG" localSheetId="5">#REF!</definedName>
    <definedName name="DIRPRCHG" localSheetId="7">#REF!</definedName>
    <definedName name="DIRPRCHG" localSheetId="6">#REF!</definedName>
    <definedName name="DIRPRCHG" localSheetId="3">#REF!</definedName>
    <definedName name="DIRPRCHG">#REF!</definedName>
    <definedName name="DisBlkKwhChg1" localSheetId="1">#REF!</definedName>
    <definedName name="DisBlkKwhChg1" localSheetId="5">#REF!</definedName>
    <definedName name="DisBlkKwhChg1" localSheetId="7">#REF!</definedName>
    <definedName name="DisBlkKwhChg1" localSheetId="6">#REF!</definedName>
    <definedName name="DisBlkKwhChg1" localSheetId="3">#REF!</definedName>
    <definedName name="DisBlkKwhChg1">#REF!</definedName>
    <definedName name="DisBlkKwhChg2" localSheetId="1">#REF!</definedName>
    <definedName name="DisBlkKwhChg2" localSheetId="5">#REF!</definedName>
    <definedName name="DisBlkKwhChg2" localSheetId="7">#REF!</definedName>
    <definedName name="DisBlkKwhChg2" localSheetId="6">#REF!</definedName>
    <definedName name="DisBlkKwhChg2" localSheetId="3">#REF!</definedName>
    <definedName name="DisBlkKwhChg2">#REF!</definedName>
    <definedName name="DisBlkKwhChg3" localSheetId="1">#REF!</definedName>
    <definedName name="DisBlkKwhChg3" localSheetId="5">#REF!</definedName>
    <definedName name="DisBlkKwhChg3" localSheetId="7">#REF!</definedName>
    <definedName name="DisBlkKwhChg3" localSheetId="6">#REF!</definedName>
    <definedName name="DisBlkKwhChg3" localSheetId="3">#REF!</definedName>
    <definedName name="DisBlkKwhChg3">#REF!</definedName>
    <definedName name="DisBlkKwhChgT" localSheetId="1">#REF!</definedName>
    <definedName name="DisBlkKwhChgT" localSheetId="5">#REF!</definedName>
    <definedName name="DisBlkKwhChgT" localSheetId="7">#REF!</definedName>
    <definedName name="DisBlkKwhChgT" localSheetId="6">#REF!</definedName>
    <definedName name="DisBlkKwhChgT" localSheetId="3">#REF!</definedName>
    <definedName name="DisBlkKwhChgT">#REF!</definedName>
    <definedName name="DisCustChg" localSheetId="1">#REF!</definedName>
    <definedName name="DisCustChg" localSheetId="5">#REF!</definedName>
    <definedName name="DisCustChg" localSheetId="7">#REF!</definedName>
    <definedName name="DisCustChg" localSheetId="6">#REF!</definedName>
    <definedName name="DisCustChg" localSheetId="3">#REF!</definedName>
    <definedName name="DisCustChg">#REF!</definedName>
    <definedName name="DisDmdChg1" localSheetId="1">#REF!</definedName>
    <definedName name="DisDmdChg1" localSheetId="5">#REF!</definedName>
    <definedName name="DisDmdChg1" localSheetId="7">#REF!</definedName>
    <definedName name="DisDmdChg1" localSheetId="6">#REF!</definedName>
    <definedName name="DisDmdChg1" localSheetId="3">#REF!</definedName>
    <definedName name="DisDmdChg1">#REF!</definedName>
    <definedName name="DisDmdChg2" localSheetId="1">#REF!</definedName>
    <definedName name="DisDmdChg2" localSheetId="5">#REF!</definedName>
    <definedName name="DisDmdChg2" localSheetId="7">#REF!</definedName>
    <definedName name="DisDmdChg2" localSheetId="6">#REF!</definedName>
    <definedName name="DisDmdChg2" localSheetId="3">#REF!</definedName>
    <definedName name="DisDmdChg2">#REF!</definedName>
    <definedName name="DisMEChg" localSheetId="1">#REF!</definedName>
    <definedName name="DisMEChg" localSheetId="5">#REF!</definedName>
    <definedName name="DisMEChg" localSheetId="7">#REF!</definedName>
    <definedName name="DisMEChg" localSheetId="6">#REF!</definedName>
    <definedName name="DisMEChg" localSheetId="3">#REF!</definedName>
    <definedName name="DisMEChg">#REF!</definedName>
    <definedName name="DisMinDChg" localSheetId="1">#REF!</definedName>
    <definedName name="DisMinDChg" localSheetId="5">#REF!</definedName>
    <definedName name="DisMinDChg" localSheetId="7">#REF!</definedName>
    <definedName name="DisMinDChg" localSheetId="6">#REF!</definedName>
    <definedName name="DisMinDChg" localSheetId="3">#REF!</definedName>
    <definedName name="DisMinDChg">#REF!</definedName>
    <definedName name="DisMinEChg" localSheetId="1">#REF!</definedName>
    <definedName name="DisMinEChg" localSheetId="5">#REF!</definedName>
    <definedName name="DisMinEChg" localSheetId="7">#REF!</definedName>
    <definedName name="DisMinEChg" localSheetId="6">#REF!</definedName>
    <definedName name="DisMinEChg" localSheetId="3">#REF!</definedName>
    <definedName name="DisMinEChg">#REF!</definedName>
    <definedName name="DisOffPkKwh" localSheetId="1">#REF!</definedName>
    <definedName name="DisOffPkKwh" localSheetId="5">#REF!</definedName>
    <definedName name="DisOffPkKwh" localSheetId="7">#REF!</definedName>
    <definedName name="DisOffPkKwh" localSheetId="6">#REF!</definedName>
    <definedName name="DisOffPkKwh" localSheetId="3">#REF!</definedName>
    <definedName name="DisOffPkKwh">#REF!</definedName>
    <definedName name="DisOnPkKwh" localSheetId="1">#REF!</definedName>
    <definedName name="DisOnPkKwh" localSheetId="5">#REF!</definedName>
    <definedName name="DisOnPkKwh" localSheetId="7">#REF!</definedName>
    <definedName name="DisOnPkKwh" localSheetId="6">#REF!</definedName>
    <definedName name="DisOnPkKwh" localSheetId="3">#REF!</definedName>
    <definedName name="DisOnPkKwh">#REF!</definedName>
    <definedName name="DisPL1Chg" localSheetId="1">#REF!</definedName>
    <definedName name="DisPL1Chg" localSheetId="5">#REF!</definedName>
    <definedName name="DisPL1Chg" localSheetId="7">#REF!</definedName>
    <definedName name="DisPL1Chg" localSheetId="6">#REF!</definedName>
    <definedName name="DisPL1Chg" localSheetId="3">#REF!</definedName>
    <definedName name="DisPL1Chg">#REF!</definedName>
    <definedName name="DisPL2Chg" localSheetId="1">#REF!</definedName>
    <definedName name="DisPL2Chg" localSheetId="5">#REF!</definedName>
    <definedName name="DisPL2Chg" localSheetId="7">#REF!</definedName>
    <definedName name="DisPL2Chg" localSheetId="6">#REF!</definedName>
    <definedName name="DisPL2Chg" localSheetId="3">#REF!</definedName>
    <definedName name="DisPL2Chg">#REF!</definedName>
    <definedName name="DisPL3Chg" localSheetId="1">#REF!</definedName>
    <definedName name="DisPL3Chg" localSheetId="5">#REF!</definedName>
    <definedName name="DisPL3Chg" localSheetId="7">#REF!</definedName>
    <definedName name="DisPL3Chg" localSheetId="6">#REF!</definedName>
    <definedName name="DisPL3Chg" localSheetId="3">#REF!</definedName>
    <definedName name="DisPL3Chg">#REF!</definedName>
    <definedName name="DisPL4Chg" localSheetId="1">#REF!</definedName>
    <definedName name="DisPL4Chg" localSheetId="5">#REF!</definedName>
    <definedName name="DisPL4Chg" localSheetId="7">#REF!</definedName>
    <definedName name="DisPL4Chg" localSheetId="6">#REF!</definedName>
    <definedName name="DisPL4Chg" localSheetId="3">#REF!</definedName>
    <definedName name="DisPL4Chg">#REF!</definedName>
    <definedName name="DisPL5Chg" localSheetId="1">#REF!</definedName>
    <definedName name="DisPL5Chg" localSheetId="5">#REF!</definedName>
    <definedName name="DisPL5Chg" localSheetId="7">#REF!</definedName>
    <definedName name="DisPL5Chg" localSheetId="6">#REF!</definedName>
    <definedName name="DisPL5Chg" localSheetId="3">#REF!</definedName>
    <definedName name="DisPL5Chg">#REF!</definedName>
    <definedName name="DisReactiveChg" localSheetId="1">#REF!</definedName>
    <definedName name="DisReactiveChg" localSheetId="5">#REF!</definedName>
    <definedName name="DisReactiveChg" localSheetId="7">#REF!</definedName>
    <definedName name="DisReactiveChg" localSheetId="6">#REF!</definedName>
    <definedName name="DisReactiveChg" localSheetId="3">#REF!</definedName>
    <definedName name="DisReactiveChg">#REF!</definedName>
    <definedName name="DisXOfpKvaChg" localSheetId="1">#REF!</definedName>
    <definedName name="DisXOfpKvaChg" localSheetId="5">#REF!</definedName>
    <definedName name="DisXOfpKvaChg" localSheetId="7">#REF!</definedName>
    <definedName name="DisXOfpKvaChg" localSheetId="6">#REF!</definedName>
    <definedName name="DisXOfpKvaChg" localSheetId="3">#REF!</definedName>
    <definedName name="DisXOfpKvaChg">#REF!</definedName>
    <definedName name="DisXOfpKwChg" localSheetId="1">#REF!</definedName>
    <definedName name="DisXOfpKwChg" localSheetId="5">#REF!</definedName>
    <definedName name="DisXOfpKwChg" localSheetId="7">#REF!</definedName>
    <definedName name="DisXOfpKwChg" localSheetId="6">#REF!</definedName>
    <definedName name="DisXOfpKwChg" localSheetId="3">#REF!</definedName>
    <definedName name="DisXOfpKwChg">#REF!</definedName>
    <definedName name="DSTCCHG" localSheetId="1">#REF!</definedName>
    <definedName name="DSTCCHG" localSheetId="5">#REF!</definedName>
    <definedName name="DSTCCHG" localSheetId="7">#REF!</definedName>
    <definedName name="DSTCCHG" localSheetId="6">#REF!</definedName>
    <definedName name="DSTCCHG" localSheetId="3">#REF!</definedName>
    <definedName name="DSTCCHG">#REF!</definedName>
    <definedName name="DSTDCHG1" localSheetId="1">#REF!</definedName>
    <definedName name="DSTDCHG1" localSheetId="5">#REF!</definedName>
    <definedName name="DSTDCHG1" localSheetId="7">#REF!</definedName>
    <definedName name="DSTDCHG1" localSheetId="6">#REF!</definedName>
    <definedName name="DSTDCHG1" localSheetId="3">#REF!</definedName>
    <definedName name="DSTDCHG1">#REF!</definedName>
    <definedName name="DSTDCHG2" localSheetId="1">#REF!</definedName>
    <definedName name="DSTDCHG2" localSheetId="5">#REF!</definedName>
    <definedName name="DSTDCHG2" localSheetId="7">#REF!</definedName>
    <definedName name="DSTDCHG2" localSheetId="6">#REF!</definedName>
    <definedName name="DSTDCHG2" localSheetId="3">#REF!</definedName>
    <definedName name="DSTDCHG2">#REF!</definedName>
    <definedName name="DSTECHG1" localSheetId="1">#REF!</definedName>
    <definedName name="DSTECHG1" localSheetId="5">#REF!</definedName>
    <definedName name="DSTECHG1" localSheetId="7">#REF!</definedName>
    <definedName name="DSTECHG1" localSheetId="6">#REF!</definedName>
    <definedName name="DSTECHG1" localSheetId="3">#REF!</definedName>
    <definedName name="DSTECHG1">#REF!</definedName>
    <definedName name="DSTECHGB1" localSheetId="1">#REF!</definedName>
    <definedName name="DSTECHGB1" localSheetId="5">#REF!</definedName>
    <definedName name="DSTECHGB1" localSheetId="7">#REF!</definedName>
    <definedName name="DSTECHGB1" localSheetId="6">#REF!</definedName>
    <definedName name="DSTECHGB1" localSheetId="3">#REF!</definedName>
    <definedName name="DSTECHGB1">#REF!</definedName>
    <definedName name="DSTECHGB2" localSheetId="1">#REF!</definedName>
    <definedName name="DSTECHGB2" localSheetId="5">#REF!</definedName>
    <definedName name="DSTECHGB2" localSheetId="7">#REF!</definedName>
    <definedName name="DSTECHGB2" localSheetId="6">#REF!</definedName>
    <definedName name="DSTECHGB2" localSheetId="3">#REF!</definedName>
    <definedName name="DSTECHGB2">#REF!</definedName>
    <definedName name="DSTECHGB3" localSheetId="1">#REF!</definedName>
    <definedName name="DSTECHGB3" localSheetId="5">#REF!</definedName>
    <definedName name="DSTECHGB3" localSheetId="7">#REF!</definedName>
    <definedName name="DSTECHGB3" localSheetId="6">#REF!</definedName>
    <definedName name="DSTECHGB3" localSheetId="3">#REF!</definedName>
    <definedName name="DSTECHGB3">#REF!</definedName>
    <definedName name="DSTMECHG1" localSheetId="1">#REF!</definedName>
    <definedName name="DSTMECHG1" localSheetId="5">#REF!</definedName>
    <definedName name="DSTMECHG1" localSheetId="7">#REF!</definedName>
    <definedName name="DSTMECHG1" localSheetId="6">#REF!</definedName>
    <definedName name="DSTMECHG1" localSheetId="3">#REF!</definedName>
    <definedName name="DSTMECHG1">#REF!</definedName>
    <definedName name="DSTMINDC" localSheetId="1">#REF!</definedName>
    <definedName name="DSTMINDC" localSheetId="5">#REF!</definedName>
    <definedName name="DSTMINDC" localSheetId="7">#REF!</definedName>
    <definedName name="DSTMINDC" localSheetId="6">#REF!</definedName>
    <definedName name="DSTMINDC" localSheetId="3">#REF!</definedName>
    <definedName name="DSTMINDC">#REF!</definedName>
    <definedName name="DSTMINEC" localSheetId="1">#REF!</definedName>
    <definedName name="DSTMINEC" localSheetId="5">#REF!</definedName>
    <definedName name="DSTMINEC" localSheetId="7">#REF!</definedName>
    <definedName name="DSTMINEC" localSheetId="6">#REF!</definedName>
    <definedName name="DSTMINEC" localSheetId="3">#REF!</definedName>
    <definedName name="DSTMINEC">#REF!</definedName>
    <definedName name="DSTOFKWH" localSheetId="1">#REF!</definedName>
    <definedName name="DSTOFKWH" localSheetId="5">#REF!</definedName>
    <definedName name="DSTOFKWH" localSheetId="7">#REF!</definedName>
    <definedName name="DSTOFKWH" localSheetId="6">#REF!</definedName>
    <definedName name="DSTOFKWH" localSheetId="3">#REF!</definedName>
    <definedName name="DSTOFKWH">#REF!</definedName>
    <definedName name="DSTOPKWH" localSheetId="1">#REF!</definedName>
    <definedName name="DSTOPKWH" localSheetId="5">#REF!</definedName>
    <definedName name="DSTOPKWH" localSheetId="7">#REF!</definedName>
    <definedName name="DSTOPKWH" localSheetId="6">#REF!</definedName>
    <definedName name="DSTOPKWH" localSheetId="3">#REF!</definedName>
    <definedName name="DSTOPKWH">#REF!</definedName>
    <definedName name="DSTP1EC" localSheetId="1">#REF!</definedName>
    <definedName name="DSTP1EC" localSheetId="5">#REF!</definedName>
    <definedName name="DSTP1EC" localSheetId="7">#REF!</definedName>
    <definedName name="DSTP1EC" localSheetId="6">#REF!</definedName>
    <definedName name="DSTP1EC" localSheetId="3">#REF!</definedName>
    <definedName name="DSTP1EC">#REF!</definedName>
    <definedName name="DSTP2EC" localSheetId="1">#REF!</definedName>
    <definedName name="DSTP2EC" localSheetId="5">#REF!</definedName>
    <definedName name="DSTP2EC" localSheetId="7">#REF!</definedName>
    <definedName name="DSTP2EC" localSheetId="6">#REF!</definedName>
    <definedName name="DSTP2EC" localSheetId="3">#REF!</definedName>
    <definedName name="DSTP2EC">#REF!</definedName>
    <definedName name="DSTP3EC" localSheetId="1">#REF!</definedName>
    <definedName name="DSTP3EC" localSheetId="5">#REF!</definedName>
    <definedName name="DSTP3EC" localSheetId="7">#REF!</definedName>
    <definedName name="DSTP3EC" localSheetId="6">#REF!</definedName>
    <definedName name="DSTP3EC" localSheetId="3">#REF!</definedName>
    <definedName name="DSTP3EC">#REF!</definedName>
    <definedName name="DSTP4EC" localSheetId="1">#REF!</definedName>
    <definedName name="DSTP4EC" localSheetId="5">#REF!</definedName>
    <definedName name="DSTP4EC" localSheetId="7">#REF!</definedName>
    <definedName name="DSTP4EC" localSheetId="6">#REF!</definedName>
    <definedName name="DSTP4EC" localSheetId="3">#REF!</definedName>
    <definedName name="DSTP4EC">#REF!</definedName>
    <definedName name="DSTP5EC" localSheetId="1">#REF!</definedName>
    <definedName name="DSTP5EC" localSheetId="5">#REF!</definedName>
    <definedName name="DSTP5EC" localSheetId="7">#REF!</definedName>
    <definedName name="DSTP5EC" localSheetId="6">#REF!</definedName>
    <definedName name="DSTP5EC" localSheetId="3">#REF!</definedName>
    <definedName name="DSTP5EC">#REF!</definedName>
    <definedName name="DSTRCHG" localSheetId="1">#REF!</definedName>
    <definedName name="DSTRCHG" localSheetId="5">#REF!</definedName>
    <definedName name="DSTRCHG" localSheetId="7">#REF!</definedName>
    <definedName name="DSTRCHG" localSheetId="6">#REF!</definedName>
    <definedName name="DSTRCHG" localSheetId="3">#REF!</definedName>
    <definedName name="DSTRCHG">#REF!</definedName>
    <definedName name="DSTXOFKVA" localSheetId="1">#REF!</definedName>
    <definedName name="DSTXOFKVA" localSheetId="5">#REF!</definedName>
    <definedName name="DSTXOFKVA" localSheetId="7">#REF!</definedName>
    <definedName name="DSTXOFKVA" localSheetId="6">#REF!</definedName>
    <definedName name="DSTXOFKVA" localSheetId="3">#REF!</definedName>
    <definedName name="DSTXOFKVA">#REF!</definedName>
    <definedName name="DSTXOFKW" localSheetId="1">#REF!</definedName>
    <definedName name="DSTXOFKW" localSheetId="5">#REF!</definedName>
    <definedName name="DSTXOFKW" localSheetId="7">#REF!</definedName>
    <definedName name="DSTXOFKW" localSheetId="6">#REF!</definedName>
    <definedName name="DSTXOFKW" localSheetId="3">#REF!</definedName>
    <definedName name="DSTXOFKW">#REF!</definedName>
    <definedName name="EDRBASE" localSheetId="1">#REF!</definedName>
    <definedName name="EDRBASE" localSheetId="5">#REF!</definedName>
    <definedName name="EDRBASE" localSheetId="7">#REF!</definedName>
    <definedName name="EDRBASE" localSheetId="6">#REF!</definedName>
    <definedName name="EDRBASE" localSheetId="3">#REF!</definedName>
    <definedName name="EDRBASE">#REF!</definedName>
    <definedName name="EDRDATE" localSheetId="1">#REF!</definedName>
    <definedName name="EDRDATE" localSheetId="5">#REF!</definedName>
    <definedName name="EDRDATE" localSheetId="7">#REF!</definedName>
    <definedName name="EDRDATE" localSheetId="6">#REF!</definedName>
    <definedName name="EDRDATE" localSheetId="3">#REF!</definedName>
    <definedName name="EDRDATE">#REF!</definedName>
    <definedName name="EDRDSCNT" localSheetId="1">#REF!</definedName>
    <definedName name="EDRDSCNT" localSheetId="5">#REF!</definedName>
    <definedName name="EDRDSCNT" localSheetId="7">#REF!</definedName>
    <definedName name="EDRDSCNT" localSheetId="6">#REF!</definedName>
    <definedName name="EDRDSCNT" localSheetId="3">#REF!</definedName>
    <definedName name="EDRDSCNT">#REF!</definedName>
    <definedName name="EDRLVLPCT" localSheetId="1">#REF!</definedName>
    <definedName name="EDRLVLPCT" localSheetId="5">#REF!</definedName>
    <definedName name="EDRLVLPCT" localSheetId="7">#REF!</definedName>
    <definedName name="EDRLVLPCT" localSheetId="6">#REF!</definedName>
    <definedName name="EDRLVLPCT" localSheetId="3">#REF!</definedName>
    <definedName name="EDRLVLPCT">#REF!</definedName>
    <definedName name="EDRTYPE" localSheetId="1">#REF!</definedName>
    <definedName name="EDRTYPE" localSheetId="5">#REF!</definedName>
    <definedName name="EDRTYPE" localSheetId="7">#REF!</definedName>
    <definedName name="EDRTYPE" localSheetId="6">#REF!</definedName>
    <definedName name="EDRTYPE" localSheetId="3">#REF!</definedName>
    <definedName name="EDRTYPE">#REF!</definedName>
    <definedName name="EffDate" localSheetId="1">#REF!</definedName>
    <definedName name="EffDate" localSheetId="5">#REF!</definedName>
    <definedName name="EffDate" localSheetId="7">#REF!</definedName>
    <definedName name="EffDate" localSheetId="6">#REF!</definedName>
    <definedName name="EffDate" localSheetId="3">#REF!</definedName>
    <definedName name="EffDate">#REF!</definedName>
    <definedName name="ELKMCGN1" localSheetId="1">#REF!</definedName>
    <definedName name="ELKMCGN1" localSheetId="5">#REF!</definedName>
    <definedName name="ELKMCGN1" localSheetId="7">#REF!</definedName>
    <definedName name="ELKMCGN1" localSheetId="6">#REF!</definedName>
    <definedName name="ELKMCGN1" localSheetId="3">#REF!</definedName>
    <definedName name="ELKMCGN1">#REF!</definedName>
    <definedName name="ELKMCGN2" localSheetId="1">#REF!</definedName>
    <definedName name="ELKMCGN2" localSheetId="5">#REF!</definedName>
    <definedName name="ELKMCGN2" localSheetId="7">#REF!</definedName>
    <definedName name="ELKMCGN2" localSheetId="6">#REF!</definedName>
    <definedName name="ELKMCGN2" localSheetId="3">#REF!</definedName>
    <definedName name="ELKMCGN2">#REF!</definedName>
    <definedName name="ENDDTM" localSheetId="1">#REF!</definedName>
    <definedName name="ENDDTM" localSheetId="5">#REF!</definedName>
    <definedName name="ENDDTM" localSheetId="7">#REF!</definedName>
    <definedName name="ENDDTM" localSheetId="6">#REF!</definedName>
    <definedName name="ENDDTM" localSheetId="3">#REF!</definedName>
    <definedName name="ENDDTM">#REF!</definedName>
    <definedName name="ENDTIME" localSheetId="1">#REF!</definedName>
    <definedName name="ENDTIME" localSheetId="5">#REF!</definedName>
    <definedName name="ENDTIME" localSheetId="7">#REF!</definedName>
    <definedName name="ENDTIME" localSheetId="6">#REF!</definedName>
    <definedName name="ENDTIME" localSheetId="3">#REF!</definedName>
    <definedName name="ENDTIME">#REF!</definedName>
    <definedName name="EstExcessAmt" localSheetId="1">#REF!</definedName>
    <definedName name="EstExcessAmt" localSheetId="5">#REF!</definedName>
    <definedName name="EstExcessAmt" localSheetId="7">#REF!</definedName>
    <definedName name="EstExcessAmt" localSheetId="6">#REF!</definedName>
    <definedName name="EstExcessAmt" localSheetId="3">#REF!</definedName>
    <definedName name="EstExcessAmt">#REF!</definedName>
    <definedName name="EstGrTaxAmt" localSheetId="1">#REF!</definedName>
    <definedName name="EstGrTaxAmt" localSheetId="5">#REF!</definedName>
    <definedName name="EstGrTaxAmt" localSheetId="7">#REF!</definedName>
    <definedName name="EstGrTaxAmt" localSheetId="6">#REF!</definedName>
    <definedName name="EstGrTaxAmt" localSheetId="3">#REF!</definedName>
    <definedName name="EstGrTaxAmt">#REF!</definedName>
    <definedName name="EstKWHExcess" localSheetId="1">#REF!</definedName>
    <definedName name="EstKWHExcess" localSheetId="5">#REF!</definedName>
    <definedName name="EstKWHExcess" localSheetId="7">#REF!</definedName>
    <definedName name="EstKWHExcess" localSheetId="6">#REF!</definedName>
    <definedName name="EstKWHExcess" localSheetId="3">#REF!</definedName>
    <definedName name="EstKWHExcess">#REF!</definedName>
    <definedName name="EstKWHNotUsed" localSheetId="1">#REF!</definedName>
    <definedName name="EstKWHNotUsed" localSheetId="5">#REF!</definedName>
    <definedName name="EstKWHNotUsed" localSheetId="7">#REF!</definedName>
    <definedName name="EstKWHNotUsed" localSheetId="6">#REF!</definedName>
    <definedName name="EstKWHNotUsed" localSheetId="3">#REF!</definedName>
    <definedName name="EstKWHNotUsed">#REF!</definedName>
    <definedName name="EstKWHRes" localSheetId="1">#REF!</definedName>
    <definedName name="EstKWHRes" localSheetId="5">#REF!</definedName>
    <definedName name="EstKWHRes" localSheetId="7">#REF!</definedName>
    <definedName name="EstKWHRes" localSheetId="6">#REF!</definedName>
    <definedName name="EstKWHRes" localSheetId="3">#REF!</definedName>
    <definedName name="EstKWHRes">#REF!</definedName>
    <definedName name="EstKWHSubTot" localSheetId="1">#REF!</definedName>
    <definedName name="EstKWHSubTot" localSheetId="5">#REF!</definedName>
    <definedName name="EstKWHSubTot" localSheetId="7">#REF!</definedName>
    <definedName name="EstKWHSubTot" localSheetId="6">#REF!</definedName>
    <definedName name="EstKWHSubTot" localSheetId="3">#REF!</definedName>
    <definedName name="EstKWHSubTot">#REF!</definedName>
    <definedName name="EstKWHTot" localSheetId="1">#REF!</definedName>
    <definedName name="EstKWHTot" localSheetId="5">#REF!</definedName>
    <definedName name="EstKWHTot" localSheetId="7">#REF!</definedName>
    <definedName name="EstKWHTot" localSheetId="6">#REF!</definedName>
    <definedName name="EstKWHTot" localSheetId="3">#REF!</definedName>
    <definedName name="EstKWHTot">#REF!</definedName>
    <definedName name="EstNotUsedAmt" localSheetId="1">#REF!</definedName>
    <definedName name="EstNotUsedAmt" localSheetId="5">#REF!</definedName>
    <definedName name="EstNotUsedAmt" localSheetId="7">#REF!</definedName>
    <definedName name="EstNotUsedAmt" localSheetId="6">#REF!</definedName>
    <definedName name="EstNotUsedAmt" localSheetId="3">#REF!</definedName>
    <definedName name="EstNotUsedAmt">#REF!</definedName>
    <definedName name="EstResAmt" localSheetId="1">#REF!</definedName>
    <definedName name="EstResAmt" localSheetId="5">#REF!</definedName>
    <definedName name="EstResAmt" localSheetId="7">#REF!</definedName>
    <definedName name="EstResAmt" localSheetId="6">#REF!</definedName>
    <definedName name="EstResAmt" localSheetId="3">#REF!</definedName>
    <definedName name="EstResAmt">#REF!</definedName>
    <definedName name="EstSubTotAmt" localSheetId="1">#REF!</definedName>
    <definedName name="EstSubTotAmt" localSheetId="5">#REF!</definedName>
    <definedName name="EstSubTotAmt" localSheetId="7">#REF!</definedName>
    <definedName name="EstSubTotAmt" localSheetId="6">#REF!</definedName>
    <definedName name="EstSubTotAmt" localSheetId="3">#REF!</definedName>
    <definedName name="EstSubTotAmt">#REF!</definedName>
    <definedName name="EstTotAmt" localSheetId="1">#REF!</definedName>
    <definedName name="EstTotAmt" localSheetId="5">#REF!</definedName>
    <definedName name="EstTotAmt" localSheetId="7">#REF!</definedName>
    <definedName name="EstTotAmt" localSheetId="6">#REF!</definedName>
    <definedName name="EstTotAmt" localSheetId="3">#REF!</definedName>
    <definedName name="EstTotAmt">#REF!</definedName>
    <definedName name="EXCSKVACHG" localSheetId="1">#REF!</definedName>
    <definedName name="EXCSKVACHG" localSheetId="5">#REF!</definedName>
    <definedName name="EXCSKVACHG" localSheetId="7">#REF!</definedName>
    <definedName name="EXCSKVACHG" localSheetId="6">#REF!</definedName>
    <definedName name="EXCSKVACHG" localSheetId="3">#REF!</definedName>
    <definedName name="EXCSKVACHG">#REF!</definedName>
    <definedName name="EXCSKVADMND" localSheetId="1">#REF!</definedName>
    <definedName name="EXCSKVADMND" localSheetId="5">#REF!</definedName>
    <definedName name="EXCSKVADMND" localSheetId="7">#REF!</definedName>
    <definedName name="EXCSKVADMND" localSheetId="6">#REF!</definedName>
    <definedName name="EXCSKVADMND" localSheetId="3">#REF!</definedName>
    <definedName name="EXCSKVADMND">#REF!</definedName>
    <definedName name="EXCSKVAR" localSheetId="1">#REF!</definedName>
    <definedName name="EXCSKVAR" localSheetId="5">#REF!</definedName>
    <definedName name="EXCSKVAR" localSheetId="7">#REF!</definedName>
    <definedName name="EXCSKVAR" localSheetId="6">#REF!</definedName>
    <definedName name="EXCSKVAR" localSheetId="3">#REF!</definedName>
    <definedName name="EXCSKVAR">#REF!</definedName>
    <definedName name="FIRMKWH" localSheetId="1">#REF!</definedName>
    <definedName name="FIRMKWH" localSheetId="5">#REF!</definedName>
    <definedName name="FIRMKWH" localSheetId="7">#REF!</definedName>
    <definedName name="FIRMKWH" localSheetId="6">#REF!</definedName>
    <definedName name="FIRMKWH" localSheetId="3">#REF!</definedName>
    <definedName name="FIRMKWH">#REF!</definedName>
    <definedName name="FIRSTDAY" localSheetId="1">#REF!</definedName>
    <definedName name="FIRSTDAY" localSheetId="5">#REF!</definedName>
    <definedName name="FIRSTDAY" localSheetId="7">#REF!</definedName>
    <definedName name="FIRSTDAY" localSheetId="6">#REF!</definedName>
    <definedName name="FIRSTDAY" localSheetId="3">#REF!</definedName>
    <definedName name="FIRSTDAY">#REF!</definedName>
    <definedName name="FRMCPCT" localSheetId="1">#REF!</definedName>
    <definedName name="FRMCPCT" localSheetId="5">#REF!</definedName>
    <definedName name="FRMCPCT" localSheetId="7">#REF!</definedName>
    <definedName name="FRMCPCT" localSheetId="6">#REF!</definedName>
    <definedName name="FRMCPCT" localSheetId="3">#REF!</definedName>
    <definedName name="FRMCPCT">#REF!</definedName>
    <definedName name="FUELCHG" localSheetId="1">#REF!</definedName>
    <definedName name="FUELCHG" localSheetId="5">#REF!</definedName>
    <definedName name="FUELCHG" localSheetId="7">#REF!</definedName>
    <definedName name="FUELCHG" localSheetId="6">#REF!</definedName>
    <definedName name="FUELCHG" localSheetId="3">#REF!</definedName>
    <definedName name="FUELCHG">#REF!</definedName>
    <definedName name="FUELRATE" localSheetId="1">#REF!</definedName>
    <definedName name="FUELRATE" localSheetId="5">#REF!</definedName>
    <definedName name="FUELRATE" localSheetId="7">#REF!</definedName>
    <definedName name="FUELRATE" localSheetId="6">#REF!</definedName>
    <definedName name="FUELRATE" localSheetId="3">#REF!</definedName>
    <definedName name="FUELRATE">#REF!</definedName>
    <definedName name="GenBlkKwhChg1" localSheetId="1">#REF!</definedName>
    <definedName name="GenBlkKwhChg1" localSheetId="5">#REF!</definedName>
    <definedName name="GenBlkKwhChg1" localSheetId="7">#REF!</definedName>
    <definedName name="GenBlkKwhChg1" localSheetId="6">#REF!</definedName>
    <definedName name="GenBlkKwhChg1" localSheetId="3">#REF!</definedName>
    <definedName name="GenBlkKwhChg1">#REF!</definedName>
    <definedName name="GenBlkKwhChg2" localSheetId="1">#REF!</definedName>
    <definedName name="GenBlkKwhChg2" localSheetId="5">#REF!</definedName>
    <definedName name="GenBlkKwhChg2" localSheetId="7">#REF!</definedName>
    <definedName name="GenBlkKwhChg2" localSheetId="6">#REF!</definedName>
    <definedName name="GenBlkKwhChg2" localSheetId="3">#REF!</definedName>
    <definedName name="GenBlkKwhChg2">#REF!</definedName>
    <definedName name="GenBlkKwhChg3" localSheetId="1">#REF!</definedName>
    <definedName name="GenBlkKwhChg3" localSheetId="5">#REF!</definedName>
    <definedName name="GenBlkKwhChg3" localSheetId="7">#REF!</definedName>
    <definedName name="GenBlkKwhChg3" localSheetId="6">#REF!</definedName>
    <definedName name="GenBlkKwhChg3" localSheetId="3">#REF!</definedName>
    <definedName name="GenBlkKwhChg3">#REF!</definedName>
    <definedName name="GenBlkKwhChgT" localSheetId="1">#REF!</definedName>
    <definedName name="GenBlkKwhChgT" localSheetId="5">#REF!</definedName>
    <definedName name="GenBlkKwhChgT" localSheetId="7">#REF!</definedName>
    <definedName name="GenBlkKwhChgT" localSheetId="6">#REF!</definedName>
    <definedName name="GenBlkKwhChgT" localSheetId="3">#REF!</definedName>
    <definedName name="GenBlkKwhChgT">#REF!</definedName>
    <definedName name="GENCCHG" localSheetId="1">#REF!</definedName>
    <definedName name="GENCCHG" localSheetId="5">#REF!</definedName>
    <definedName name="GENCCHG" localSheetId="7">#REF!</definedName>
    <definedName name="GENCCHG" localSheetId="6">#REF!</definedName>
    <definedName name="GENCCHG" localSheetId="3">#REF!</definedName>
    <definedName name="GENCCHG">#REF!</definedName>
    <definedName name="GenCustChg" localSheetId="1">#REF!</definedName>
    <definedName name="GenCustChg" localSheetId="5">#REF!</definedName>
    <definedName name="GenCustChg" localSheetId="7">#REF!</definedName>
    <definedName name="GenCustChg" localSheetId="6">#REF!</definedName>
    <definedName name="GenCustChg" localSheetId="3">#REF!</definedName>
    <definedName name="GenCustChg">#REF!</definedName>
    <definedName name="GENDCHG1" localSheetId="1">#REF!</definedName>
    <definedName name="GENDCHG1" localSheetId="5">#REF!</definedName>
    <definedName name="GENDCHG1" localSheetId="7">#REF!</definedName>
    <definedName name="GENDCHG1" localSheetId="6">#REF!</definedName>
    <definedName name="GENDCHG1" localSheetId="3">#REF!</definedName>
    <definedName name="GENDCHG1">#REF!</definedName>
    <definedName name="GENDCHG2" localSheetId="1">#REF!</definedName>
    <definedName name="GENDCHG2" localSheetId="5">#REF!</definedName>
    <definedName name="GENDCHG2" localSheetId="7">#REF!</definedName>
    <definedName name="GENDCHG2" localSheetId="6">#REF!</definedName>
    <definedName name="GENDCHG2" localSheetId="3">#REF!</definedName>
    <definedName name="GENDCHG2">#REF!</definedName>
    <definedName name="GenDmdChg1" localSheetId="1">#REF!</definedName>
    <definedName name="GenDmdChg1" localSheetId="5">#REF!</definedName>
    <definedName name="GenDmdChg1" localSheetId="7">#REF!</definedName>
    <definedName name="GenDmdChg1" localSheetId="6">#REF!</definedName>
    <definedName name="GenDmdChg1" localSheetId="3">#REF!</definedName>
    <definedName name="GenDmdChg1">#REF!</definedName>
    <definedName name="GenDmdChg2" localSheetId="1">#REF!</definedName>
    <definedName name="GenDmdChg2" localSheetId="5">#REF!</definedName>
    <definedName name="GenDmdChg2" localSheetId="7">#REF!</definedName>
    <definedName name="GenDmdChg2" localSheetId="6">#REF!</definedName>
    <definedName name="GenDmdChg2" localSheetId="3">#REF!</definedName>
    <definedName name="GenDmdChg2">#REF!</definedName>
    <definedName name="GENECHG1" localSheetId="1">#REF!</definedName>
    <definedName name="GENECHG1" localSheetId="5">#REF!</definedName>
    <definedName name="GENECHG1" localSheetId="7">#REF!</definedName>
    <definedName name="GENECHG1" localSheetId="6">#REF!</definedName>
    <definedName name="GENECHG1" localSheetId="3">#REF!</definedName>
    <definedName name="GENECHG1">#REF!</definedName>
    <definedName name="GENECHGB1" localSheetId="1">#REF!</definedName>
    <definedName name="GENECHGB1" localSheetId="5">#REF!</definedName>
    <definedName name="GENECHGB1" localSheetId="7">#REF!</definedName>
    <definedName name="GENECHGB1" localSheetId="6">#REF!</definedName>
    <definedName name="GENECHGB1" localSheetId="3">#REF!</definedName>
    <definedName name="GENECHGB1">#REF!</definedName>
    <definedName name="GENECHGB2" localSheetId="1">#REF!</definedName>
    <definedName name="GENECHGB2" localSheetId="5">#REF!</definedName>
    <definedName name="GENECHGB2" localSheetId="7">#REF!</definedName>
    <definedName name="GENECHGB2" localSheetId="6">#REF!</definedName>
    <definedName name="GENECHGB2" localSheetId="3">#REF!</definedName>
    <definedName name="GENECHGB2">#REF!</definedName>
    <definedName name="GENECHGB3" localSheetId="1">#REF!</definedName>
    <definedName name="GENECHGB3" localSheetId="5">#REF!</definedName>
    <definedName name="GENECHGB3" localSheetId="7">#REF!</definedName>
    <definedName name="GENECHGB3" localSheetId="6">#REF!</definedName>
    <definedName name="GENECHGB3" localSheetId="3">#REF!</definedName>
    <definedName name="GENECHGB3">#REF!</definedName>
    <definedName name="GenMEChg" localSheetId="1">#REF!</definedName>
    <definedName name="GenMEChg" localSheetId="5">#REF!</definedName>
    <definedName name="GenMEChg" localSheetId="7">#REF!</definedName>
    <definedName name="GenMEChg" localSheetId="6">#REF!</definedName>
    <definedName name="GenMEChg" localSheetId="3">#REF!</definedName>
    <definedName name="GenMEChg">#REF!</definedName>
    <definedName name="GENMECHG1" localSheetId="1">#REF!</definedName>
    <definedName name="GENMECHG1" localSheetId="5">#REF!</definedName>
    <definedName name="GENMECHG1" localSheetId="7">#REF!</definedName>
    <definedName name="GENMECHG1" localSheetId="6">#REF!</definedName>
    <definedName name="GENMECHG1" localSheetId="3">#REF!</definedName>
    <definedName name="GENMECHG1">#REF!</definedName>
    <definedName name="GENMINDC" localSheetId="1">#REF!</definedName>
    <definedName name="GENMINDC" localSheetId="5">#REF!</definedName>
    <definedName name="GENMINDC" localSheetId="7">#REF!</definedName>
    <definedName name="GENMINDC" localSheetId="6">#REF!</definedName>
    <definedName name="GENMINDC" localSheetId="3">#REF!</definedName>
    <definedName name="GENMINDC">#REF!</definedName>
    <definedName name="GenMinDChg" localSheetId="1">#REF!</definedName>
    <definedName name="GenMinDChg" localSheetId="5">#REF!</definedName>
    <definedName name="GenMinDChg" localSheetId="7">#REF!</definedName>
    <definedName name="GenMinDChg" localSheetId="6">#REF!</definedName>
    <definedName name="GenMinDChg" localSheetId="3">#REF!</definedName>
    <definedName name="GenMinDChg">#REF!</definedName>
    <definedName name="GENMINEC" localSheetId="1">#REF!</definedName>
    <definedName name="GENMINEC" localSheetId="5">#REF!</definedName>
    <definedName name="GENMINEC" localSheetId="7">#REF!</definedName>
    <definedName name="GENMINEC" localSheetId="6">#REF!</definedName>
    <definedName name="GENMINEC" localSheetId="3">#REF!</definedName>
    <definedName name="GENMINEC">#REF!</definedName>
    <definedName name="GenMinEChg" localSheetId="1">#REF!</definedName>
    <definedName name="GenMinEChg" localSheetId="5">#REF!</definedName>
    <definedName name="GenMinEChg" localSheetId="7">#REF!</definedName>
    <definedName name="GenMinEChg" localSheetId="6">#REF!</definedName>
    <definedName name="GenMinEChg" localSheetId="3">#REF!</definedName>
    <definedName name="GenMinEChg">#REF!</definedName>
    <definedName name="GenOffPkKwh" localSheetId="1">#REF!</definedName>
    <definedName name="GenOffPkKwh" localSheetId="5">#REF!</definedName>
    <definedName name="GenOffPkKwh" localSheetId="7">#REF!</definedName>
    <definedName name="GenOffPkKwh" localSheetId="6">#REF!</definedName>
    <definedName name="GenOffPkKwh" localSheetId="3">#REF!</definedName>
    <definedName name="GenOffPkKwh">#REF!</definedName>
    <definedName name="GENOFKWH" localSheetId="1">#REF!</definedName>
    <definedName name="GENOFKWH" localSheetId="5">#REF!</definedName>
    <definedName name="GENOFKWH" localSheetId="7">#REF!</definedName>
    <definedName name="GENOFKWH" localSheetId="6">#REF!</definedName>
    <definedName name="GENOFKWH" localSheetId="3">#REF!</definedName>
    <definedName name="GENOFKWH">#REF!</definedName>
    <definedName name="GenOnPkKwh" localSheetId="1">#REF!</definedName>
    <definedName name="GenOnPkKwh" localSheetId="5">#REF!</definedName>
    <definedName name="GenOnPkKwh" localSheetId="7">#REF!</definedName>
    <definedName name="GenOnPkKwh" localSheetId="6">#REF!</definedName>
    <definedName name="GenOnPkKwh" localSheetId="3">#REF!</definedName>
    <definedName name="GenOnPkKwh">#REF!</definedName>
    <definedName name="GENOPKWH" localSheetId="1">#REF!</definedName>
    <definedName name="GENOPKWH" localSheetId="5">#REF!</definedName>
    <definedName name="GENOPKWH" localSheetId="7">#REF!</definedName>
    <definedName name="GENOPKWH" localSheetId="6">#REF!</definedName>
    <definedName name="GENOPKWH" localSheetId="3">#REF!</definedName>
    <definedName name="GENOPKWH">#REF!</definedName>
    <definedName name="GENP1EC" localSheetId="1">#REF!</definedName>
    <definedName name="GENP1EC" localSheetId="5">#REF!</definedName>
    <definedName name="GENP1EC" localSheetId="7">#REF!</definedName>
    <definedName name="GENP1EC" localSheetId="6">#REF!</definedName>
    <definedName name="GENP1EC" localSheetId="3">#REF!</definedName>
    <definedName name="GENP1EC">#REF!</definedName>
    <definedName name="GENP2EC" localSheetId="1">#REF!</definedName>
    <definedName name="GENP2EC" localSheetId="5">#REF!</definedName>
    <definedName name="GENP2EC" localSheetId="7">#REF!</definedName>
    <definedName name="GENP2EC" localSheetId="6">#REF!</definedName>
    <definedName name="GENP2EC" localSheetId="3">#REF!</definedName>
    <definedName name="GENP2EC">#REF!</definedName>
    <definedName name="GENP3EC" localSheetId="1">#REF!</definedName>
    <definedName name="GENP3EC" localSheetId="5">#REF!</definedName>
    <definedName name="GENP3EC" localSheetId="7">#REF!</definedName>
    <definedName name="GENP3EC" localSheetId="6">#REF!</definedName>
    <definedName name="GENP3EC" localSheetId="3">#REF!</definedName>
    <definedName name="GENP3EC">#REF!</definedName>
    <definedName name="GENP4EC" localSheetId="1">#REF!</definedName>
    <definedName name="GENP4EC" localSheetId="5">#REF!</definedName>
    <definedName name="GENP4EC" localSheetId="7">#REF!</definedName>
    <definedName name="GENP4EC" localSheetId="6">#REF!</definedName>
    <definedName name="GENP4EC" localSheetId="3">#REF!</definedName>
    <definedName name="GENP4EC">#REF!</definedName>
    <definedName name="GENP5EC" localSheetId="1">#REF!</definedName>
    <definedName name="GENP5EC" localSheetId="5">#REF!</definedName>
    <definedName name="GENP5EC" localSheetId="7">#REF!</definedName>
    <definedName name="GENP5EC" localSheetId="6">#REF!</definedName>
    <definedName name="GENP5EC" localSheetId="3">#REF!</definedName>
    <definedName name="GENP5EC">#REF!</definedName>
    <definedName name="GenPL1Chg" localSheetId="1">#REF!</definedName>
    <definedName name="GenPL1Chg" localSheetId="5">#REF!</definedName>
    <definedName name="GenPL1Chg" localSheetId="7">#REF!</definedName>
    <definedName name="GenPL1Chg" localSheetId="6">#REF!</definedName>
    <definedName name="GenPL1Chg" localSheetId="3">#REF!</definedName>
    <definedName name="GenPL1Chg">#REF!</definedName>
    <definedName name="GenPL2Chg" localSheetId="1">#REF!</definedName>
    <definedName name="GenPL2Chg" localSheetId="5">#REF!</definedName>
    <definedName name="GenPL2Chg" localSheetId="7">#REF!</definedName>
    <definedName name="GenPL2Chg" localSheetId="6">#REF!</definedName>
    <definedName name="GenPL2Chg" localSheetId="3">#REF!</definedName>
    <definedName name="GenPL2Chg">#REF!</definedName>
    <definedName name="GenPL3Chg" localSheetId="1">#REF!</definedName>
    <definedName name="GenPL3Chg" localSheetId="5">#REF!</definedName>
    <definedName name="GenPL3Chg" localSheetId="7">#REF!</definedName>
    <definedName name="GenPL3Chg" localSheetId="6">#REF!</definedName>
    <definedName name="GenPL3Chg" localSheetId="3">#REF!</definedName>
    <definedName name="GenPL3Chg">#REF!</definedName>
    <definedName name="GenPL4Chg" localSheetId="1">#REF!</definedName>
    <definedName name="GenPL4Chg" localSheetId="5">#REF!</definedName>
    <definedName name="GenPL4Chg" localSheetId="7">#REF!</definedName>
    <definedName name="GenPL4Chg" localSheetId="6">#REF!</definedName>
    <definedName name="GenPL4Chg" localSheetId="3">#REF!</definedName>
    <definedName name="GenPL4Chg">#REF!</definedName>
    <definedName name="GenPL5Chg" localSheetId="1">#REF!</definedName>
    <definedName name="GenPL5Chg" localSheetId="5">#REF!</definedName>
    <definedName name="GenPL5Chg" localSheetId="7">#REF!</definedName>
    <definedName name="GenPL5Chg" localSheetId="6">#REF!</definedName>
    <definedName name="GenPL5Chg" localSheetId="3">#REF!</definedName>
    <definedName name="GenPL5Chg">#REF!</definedName>
    <definedName name="GENRCHG" localSheetId="1">#REF!</definedName>
    <definedName name="GENRCHG" localSheetId="5">#REF!</definedName>
    <definedName name="GENRCHG" localSheetId="7">#REF!</definedName>
    <definedName name="GENRCHG" localSheetId="6">#REF!</definedName>
    <definedName name="GENRCHG" localSheetId="3">#REF!</definedName>
    <definedName name="GENRCHG">#REF!</definedName>
    <definedName name="GenReactiveChg" localSheetId="1">#REF!</definedName>
    <definedName name="GenReactiveChg" localSheetId="5">#REF!</definedName>
    <definedName name="GenReactiveChg" localSheetId="7">#REF!</definedName>
    <definedName name="GenReactiveChg" localSheetId="6">#REF!</definedName>
    <definedName name="GenReactiveChg" localSheetId="3">#REF!</definedName>
    <definedName name="GenReactiveChg">#REF!</definedName>
    <definedName name="GENXOFKVA" localSheetId="1">#REF!</definedName>
    <definedName name="GENXOFKVA" localSheetId="5">#REF!</definedName>
    <definedName name="GENXOFKVA" localSheetId="7">#REF!</definedName>
    <definedName name="GENXOFKVA" localSheetId="6">#REF!</definedName>
    <definedName name="GENXOFKVA" localSheetId="3">#REF!</definedName>
    <definedName name="GENXOFKVA">#REF!</definedName>
    <definedName name="GENXOFKW" localSheetId="1">#REF!</definedName>
    <definedName name="GENXOFKW" localSheetId="5">#REF!</definedName>
    <definedName name="GENXOFKW" localSheetId="7">#REF!</definedName>
    <definedName name="GENXOFKW" localSheetId="6">#REF!</definedName>
    <definedName name="GENXOFKW" localSheetId="3">#REF!</definedName>
    <definedName name="GENXOFKW">#REF!</definedName>
    <definedName name="GenXOfpKvaChg" localSheetId="1">#REF!</definedName>
    <definedName name="GenXOfpKvaChg" localSheetId="5">#REF!</definedName>
    <definedName name="GenXOfpKvaChg" localSheetId="7">#REF!</definedName>
    <definedName name="GenXOfpKvaChg" localSheetId="6">#REF!</definedName>
    <definedName name="GenXOfpKvaChg" localSheetId="3">#REF!</definedName>
    <definedName name="GenXOfpKvaChg">#REF!</definedName>
    <definedName name="GenXOfpKwChg" localSheetId="1">#REF!</definedName>
    <definedName name="GenXOfpKwChg" localSheetId="5">#REF!</definedName>
    <definedName name="GenXOfpKwChg" localSheetId="7">#REF!</definedName>
    <definedName name="GenXOfpKwChg" localSheetId="6">#REF!</definedName>
    <definedName name="GenXOfpKwChg" localSheetId="3">#REF!</definedName>
    <definedName name="GenXOfpKwChg">#REF!</definedName>
    <definedName name="GIRPCCHG" localSheetId="1">#REF!</definedName>
    <definedName name="GIRPCCHG" localSheetId="5">#REF!</definedName>
    <definedName name="GIRPCCHG" localSheetId="7">#REF!</definedName>
    <definedName name="GIRPCCHG" localSheetId="6">#REF!</definedName>
    <definedName name="GIRPCCHG" localSheetId="3">#REF!</definedName>
    <definedName name="GIRPCCHG">#REF!</definedName>
    <definedName name="GIRPDCHG1" localSheetId="1">#REF!</definedName>
    <definedName name="GIRPDCHG1" localSheetId="5">#REF!</definedName>
    <definedName name="GIRPDCHG1" localSheetId="7">#REF!</definedName>
    <definedName name="GIRPDCHG1" localSheetId="6">#REF!</definedName>
    <definedName name="GIRPDCHG1" localSheetId="3">#REF!</definedName>
    <definedName name="GIRPDCHG1">#REF!</definedName>
    <definedName name="GIRPDCHG2" localSheetId="1">#REF!</definedName>
    <definedName name="GIRPDCHG2" localSheetId="5">#REF!</definedName>
    <definedName name="GIRPDCHG2" localSheetId="7">#REF!</definedName>
    <definedName name="GIRPDCHG2" localSheetId="6">#REF!</definedName>
    <definedName name="GIRPDCHG2" localSheetId="3">#REF!</definedName>
    <definedName name="GIRPDCHG2">#REF!</definedName>
    <definedName name="GIRPECHG1" localSheetId="1">#REF!</definedName>
    <definedName name="GIRPECHG1" localSheetId="5">#REF!</definedName>
    <definedName name="GIRPECHG1" localSheetId="7">#REF!</definedName>
    <definedName name="GIRPECHG1" localSheetId="6">#REF!</definedName>
    <definedName name="GIRPECHG1" localSheetId="3">#REF!</definedName>
    <definedName name="GIRPECHG1">#REF!</definedName>
    <definedName name="GIRPECHGB1" localSheetId="1">#REF!</definedName>
    <definedName name="GIRPECHGB1" localSheetId="5">#REF!</definedName>
    <definedName name="GIRPECHGB1" localSheetId="7">#REF!</definedName>
    <definedName name="GIRPECHGB1" localSheetId="6">#REF!</definedName>
    <definedName name="GIRPECHGB1" localSheetId="3">#REF!</definedName>
    <definedName name="GIRPECHGB1">#REF!</definedName>
    <definedName name="GIRPECHGB2" localSheetId="1">#REF!</definedName>
    <definedName name="GIRPECHGB2" localSheetId="5">#REF!</definedName>
    <definedName name="GIRPECHGB2" localSheetId="7">#REF!</definedName>
    <definedName name="GIRPECHGB2" localSheetId="6">#REF!</definedName>
    <definedName name="GIRPECHGB2" localSheetId="3">#REF!</definedName>
    <definedName name="GIRPECHGB2">#REF!</definedName>
    <definedName name="GIRPECHGB3" localSheetId="1">#REF!</definedName>
    <definedName name="GIRPECHGB3" localSheetId="5">#REF!</definedName>
    <definedName name="GIRPECHGB3" localSheetId="7">#REF!</definedName>
    <definedName name="GIRPECHGB3" localSheetId="6">#REF!</definedName>
    <definedName name="GIRPECHGB3" localSheetId="3">#REF!</definedName>
    <definedName name="GIRPECHGB3">#REF!</definedName>
    <definedName name="GIRPMECHG1" localSheetId="1">#REF!</definedName>
    <definedName name="GIRPMECHG1" localSheetId="5">#REF!</definedName>
    <definedName name="GIRPMECHG1" localSheetId="7">#REF!</definedName>
    <definedName name="GIRPMECHG1" localSheetId="6">#REF!</definedName>
    <definedName name="GIRPMECHG1" localSheetId="3">#REF!</definedName>
    <definedName name="GIRPMECHG1">#REF!</definedName>
    <definedName name="GIRPMINDC" localSheetId="1">#REF!</definedName>
    <definedName name="GIRPMINDC" localSheetId="5">#REF!</definedName>
    <definedName name="GIRPMINDC" localSheetId="7">#REF!</definedName>
    <definedName name="GIRPMINDC" localSheetId="6">#REF!</definedName>
    <definedName name="GIRPMINDC" localSheetId="3">#REF!</definedName>
    <definedName name="GIRPMINDC">#REF!</definedName>
    <definedName name="GIRPMINEC" localSheetId="1">#REF!</definedName>
    <definedName name="GIRPMINEC" localSheetId="5">#REF!</definedName>
    <definedName name="GIRPMINEC" localSheetId="7">#REF!</definedName>
    <definedName name="GIRPMINEC" localSheetId="6">#REF!</definedName>
    <definedName name="GIRPMINEC" localSheetId="3">#REF!</definedName>
    <definedName name="GIRPMINEC">#REF!</definedName>
    <definedName name="GIRPOFKVA" localSheetId="1">#REF!</definedName>
    <definedName name="GIRPOFKVA" localSheetId="5">#REF!</definedName>
    <definedName name="GIRPOFKVA" localSheetId="7">#REF!</definedName>
    <definedName name="GIRPOFKVA" localSheetId="6">#REF!</definedName>
    <definedName name="GIRPOFKVA" localSheetId="3">#REF!</definedName>
    <definedName name="GIRPOFKVA">#REF!</definedName>
    <definedName name="GIRPOFKW" localSheetId="1">#REF!</definedName>
    <definedName name="GIRPOFKW" localSheetId="5">#REF!</definedName>
    <definedName name="GIRPOFKW" localSheetId="7">#REF!</definedName>
    <definedName name="GIRPOFKW" localSheetId="6">#REF!</definedName>
    <definedName name="GIRPOFKW" localSheetId="3">#REF!</definedName>
    <definedName name="GIRPOFKW">#REF!</definedName>
    <definedName name="GIRPOFKWH" localSheetId="1">#REF!</definedName>
    <definedName name="GIRPOFKWH" localSheetId="5">#REF!</definedName>
    <definedName name="GIRPOFKWH" localSheetId="7">#REF!</definedName>
    <definedName name="GIRPOFKWH" localSheetId="6">#REF!</definedName>
    <definedName name="GIRPOFKWH" localSheetId="3">#REF!</definedName>
    <definedName name="GIRPOFKWH">#REF!</definedName>
    <definedName name="GIRPOPKWH" localSheetId="1">#REF!</definedName>
    <definedName name="GIRPOPKWH" localSheetId="5">#REF!</definedName>
    <definedName name="GIRPOPKWH" localSheetId="7">#REF!</definedName>
    <definedName name="GIRPOPKWH" localSheetId="6">#REF!</definedName>
    <definedName name="GIRPOPKWH" localSheetId="3">#REF!</definedName>
    <definedName name="GIRPOPKWH">#REF!</definedName>
    <definedName name="GIRPP1EC" localSheetId="1">#REF!</definedName>
    <definedName name="GIRPP1EC" localSheetId="5">#REF!</definedName>
    <definedName name="GIRPP1EC" localSheetId="7">#REF!</definedName>
    <definedName name="GIRPP1EC" localSheetId="6">#REF!</definedName>
    <definedName name="GIRPP1EC" localSheetId="3">#REF!</definedName>
    <definedName name="GIRPP1EC">#REF!</definedName>
    <definedName name="GIRPP2EC" localSheetId="1">#REF!</definedName>
    <definedName name="GIRPP2EC" localSheetId="5">#REF!</definedName>
    <definedName name="GIRPP2EC" localSheetId="7">#REF!</definedName>
    <definedName name="GIRPP2EC" localSheetId="6">#REF!</definedName>
    <definedName name="GIRPP2EC" localSheetId="3">#REF!</definedName>
    <definedName name="GIRPP2EC">#REF!</definedName>
    <definedName name="GIRPP3EC" localSheetId="1">#REF!</definedName>
    <definedName name="GIRPP3EC" localSheetId="5">#REF!</definedName>
    <definedName name="GIRPP3EC" localSheetId="7">#REF!</definedName>
    <definedName name="GIRPP3EC" localSheetId="6">#REF!</definedName>
    <definedName name="GIRPP3EC" localSheetId="3">#REF!</definedName>
    <definedName name="GIRPP3EC">#REF!</definedName>
    <definedName name="GIRPP4EC" localSheetId="1">#REF!</definedName>
    <definedName name="GIRPP4EC" localSheetId="5">#REF!</definedName>
    <definedName name="GIRPP4EC" localSheetId="7">#REF!</definedName>
    <definedName name="GIRPP4EC" localSheetId="6">#REF!</definedName>
    <definedName name="GIRPP4EC" localSheetId="3">#REF!</definedName>
    <definedName name="GIRPP4EC">#REF!</definedName>
    <definedName name="GIRPP5EC" localSheetId="1">#REF!</definedName>
    <definedName name="GIRPP5EC" localSheetId="5">#REF!</definedName>
    <definedName name="GIRPP5EC" localSheetId="7">#REF!</definedName>
    <definedName name="GIRPP5EC" localSheetId="6">#REF!</definedName>
    <definedName name="GIRPP5EC" localSheetId="3">#REF!</definedName>
    <definedName name="GIRPP5EC">#REF!</definedName>
    <definedName name="GIRPRCHG" localSheetId="1">#REF!</definedName>
    <definedName name="GIRPRCHG" localSheetId="5">#REF!</definedName>
    <definedName name="GIRPRCHG" localSheetId="7">#REF!</definedName>
    <definedName name="GIRPRCHG" localSheetId="6">#REF!</definedName>
    <definedName name="GIRPRCHG" localSheetId="3">#REF!</definedName>
    <definedName name="GIRPRCHG">#REF!</definedName>
    <definedName name="HIPREKW" localSheetId="1">#REF!</definedName>
    <definedName name="HIPREKW" localSheetId="5">#REF!</definedName>
    <definedName name="HIPREKW" localSheetId="7">#REF!</definedName>
    <definedName name="HIPREKW" localSheetId="6">#REF!</definedName>
    <definedName name="HIPREKW" localSheetId="3">#REF!</definedName>
    <definedName name="HIPREKW">#REF!</definedName>
    <definedName name="HRCRDKW" localSheetId="1">#REF!</definedName>
    <definedName name="HRCRDKW" localSheetId="5">#REF!</definedName>
    <definedName name="HRCRDKW" localSheetId="7">#REF!</definedName>
    <definedName name="HRCRDKW" localSheetId="6">#REF!</definedName>
    <definedName name="HRCRDKW" localSheetId="3">#REF!</definedName>
    <definedName name="HRCRDKW">#REF!</definedName>
    <definedName name="HRCRDKWDT" localSheetId="1">#REF!</definedName>
    <definedName name="HRCRDKWDT" localSheetId="5">#REF!</definedName>
    <definedName name="HRCRDKWDT" localSheetId="7">#REF!</definedName>
    <definedName name="HRCRDKWDT" localSheetId="6">#REF!</definedName>
    <definedName name="HRCRDKWDT" localSheetId="3">#REF!</definedName>
    <definedName name="HRCRDKWDT">#REF!</definedName>
    <definedName name="HRCRDKWTM" localSheetId="1">#REF!</definedName>
    <definedName name="HRCRDKWTM" localSheetId="5">#REF!</definedName>
    <definedName name="HRCRDKWTM" localSheetId="7">#REF!</definedName>
    <definedName name="HRCRDKWTM" localSheetId="6">#REF!</definedName>
    <definedName name="HRCRDKWTM" localSheetId="3">#REF!</definedName>
    <definedName name="HRCRDKWTM">#REF!</definedName>
    <definedName name="HROFPKDT" localSheetId="1">#REF!</definedName>
    <definedName name="HROFPKDT" localSheetId="5">#REF!</definedName>
    <definedName name="HROFPKDT" localSheetId="7">#REF!</definedName>
    <definedName name="HROFPKDT" localSheetId="6">#REF!</definedName>
    <definedName name="HROFPKDT" localSheetId="3">#REF!</definedName>
    <definedName name="HROFPKDT">#REF!</definedName>
    <definedName name="HROFPKKW" localSheetId="1">#REF!</definedName>
    <definedName name="HROFPKKW" localSheetId="5">#REF!</definedName>
    <definedName name="HROFPKKW" localSheetId="7">#REF!</definedName>
    <definedName name="HROFPKKW" localSheetId="6">#REF!</definedName>
    <definedName name="HROFPKKW" localSheetId="3">#REF!</definedName>
    <definedName name="HROFPKKW">#REF!</definedName>
    <definedName name="HROFPKTM" localSheetId="1">#REF!</definedName>
    <definedName name="HROFPKTM" localSheetId="5">#REF!</definedName>
    <definedName name="HROFPKTM" localSheetId="7">#REF!</definedName>
    <definedName name="HROFPKTM" localSheetId="6">#REF!</definedName>
    <definedName name="HROFPKTM" localSheetId="3">#REF!</definedName>
    <definedName name="HROFPKTM">#REF!</definedName>
    <definedName name="HRONPKDT" localSheetId="1">#REF!</definedName>
    <definedName name="HRONPKDT" localSheetId="5">#REF!</definedName>
    <definedName name="HRONPKDT" localSheetId="7">#REF!</definedName>
    <definedName name="HRONPKDT" localSheetId="6">#REF!</definedName>
    <definedName name="HRONPKDT" localSheetId="3">#REF!</definedName>
    <definedName name="HRONPKDT">#REF!</definedName>
    <definedName name="HRONPKKW" localSheetId="1">#REF!</definedName>
    <definedName name="HRONPKKW" localSheetId="5">#REF!</definedName>
    <definedName name="HRONPKKW" localSheetId="7">#REF!</definedName>
    <definedName name="HRONPKKW" localSheetId="6">#REF!</definedName>
    <definedName name="HRONPKKW" localSheetId="3">#REF!</definedName>
    <definedName name="HRONPKKW">#REF!</definedName>
    <definedName name="HRONPKTM" localSheetId="1">#REF!</definedName>
    <definedName name="HRONPKTM" localSheetId="5">#REF!</definedName>
    <definedName name="HRONPKTM" localSheetId="7">#REF!</definedName>
    <definedName name="HRONPKTM" localSheetId="6">#REF!</definedName>
    <definedName name="HRONPKTM" localSheetId="3">#REF!</definedName>
    <definedName name="HRONPKTM">#REF!</definedName>
    <definedName name="IMCO" localSheetId="1">#REF!</definedName>
    <definedName name="IMCO" localSheetId="5">#REF!</definedName>
    <definedName name="IMCO" localSheetId="7">#REF!</definedName>
    <definedName name="IMCO" localSheetId="6">#REF!</definedName>
    <definedName name="IMCO" localSheetId="3">#REF!</definedName>
    <definedName name="IMCO">#REF!</definedName>
    <definedName name="InterruptCapacity" localSheetId="1">#REF!</definedName>
    <definedName name="InterruptCapacity" localSheetId="5">#REF!</definedName>
    <definedName name="InterruptCapacity" localSheetId="7">#REF!</definedName>
    <definedName name="InterruptCapacity" localSheetId="6">#REF!</definedName>
    <definedName name="InterruptCapacity" localSheetId="3">#REF!</definedName>
    <definedName name="InterruptCapacity">#REF!</definedName>
    <definedName name="InterruptOfpCapacity" localSheetId="1">#REF!</definedName>
    <definedName name="InterruptOfpCapacity" localSheetId="5">#REF!</definedName>
    <definedName name="InterruptOfpCapacity" localSheetId="7">#REF!</definedName>
    <definedName name="InterruptOfpCapacity" localSheetId="6">#REF!</definedName>
    <definedName name="InterruptOfpCapacity" localSheetId="3">#REF!</definedName>
    <definedName name="InterruptOfpCapacity">#REF!</definedName>
    <definedName name="InterruptType" localSheetId="1">#REF!</definedName>
    <definedName name="InterruptType" localSheetId="5">#REF!</definedName>
    <definedName name="InterruptType" localSheetId="7">#REF!</definedName>
    <definedName name="InterruptType" localSheetId="6">#REF!</definedName>
    <definedName name="InterruptType" localSheetId="3">#REF!</definedName>
    <definedName name="InterruptType">#REF!</definedName>
    <definedName name="INTRPBLCAP" localSheetId="1">#REF!</definedName>
    <definedName name="INTRPBLCAP" localSheetId="5">#REF!</definedName>
    <definedName name="INTRPBLCAP" localSheetId="7">#REF!</definedName>
    <definedName name="INTRPBLCAP" localSheetId="6">#REF!</definedName>
    <definedName name="INTRPBLCAP" localSheetId="3">#REF!</definedName>
    <definedName name="INTRPBLCAP">#REF!</definedName>
    <definedName name="Invdetails" localSheetId="1">#REF!</definedName>
    <definedName name="Invdetails" localSheetId="5">#REF!</definedName>
    <definedName name="Invdetails" localSheetId="7">#REF!</definedName>
    <definedName name="Invdetails" localSheetId="6">#REF!</definedName>
    <definedName name="Invdetails" localSheetId="3">#REF!</definedName>
    <definedName name="Invdetails">#REF!</definedName>
    <definedName name="KWCHG" localSheetId="1">#REF!</definedName>
    <definedName name="KWCHG" localSheetId="5">#REF!</definedName>
    <definedName name="KWCHG" localSheetId="7">#REF!</definedName>
    <definedName name="KWCHG" localSheetId="6">#REF!</definedName>
    <definedName name="KWCHG" localSheetId="3">#REF!</definedName>
    <definedName name="KWCHG">#REF!</definedName>
    <definedName name="KWH1NOCMM" localSheetId="1">#REF!</definedName>
    <definedName name="KWH1NOCMM" localSheetId="5">#REF!</definedName>
    <definedName name="KWH1NOCMM" localSheetId="7">#REF!</definedName>
    <definedName name="KWH1NOCMM" localSheetId="6">#REF!</definedName>
    <definedName name="KWH1NOCMM" localSheetId="3">#REF!</definedName>
    <definedName name="KWH1NOCMM">#REF!</definedName>
    <definedName name="KWH3NOCMM" localSheetId="1">#REF!</definedName>
    <definedName name="KWH3NOCMM" localSheetId="5">#REF!</definedName>
    <definedName name="KWH3NOCMM" localSheetId="7">#REF!</definedName>
    <definedName name="KWH3NOCMM" localSheetId="6">#REF!</definedName>
    <definedName name="KWH3NOCMM" localSheetId="3">#REF!</definedName>
    <definedName name="KWH3NOCMM">#REF!</definedName>
    <definedName name="KWHCHG" localSheetId="1">#REF!</definedName>
    <definedName name="KWHCHG" localSheetId="5">#REF!</definedName>
    <definedName name="KWHCHG" localSheetId="7">#REF!</definedName>
    <definedName name="KWHCHG" localSheetId="6">#REF!</definedName>
    <definedName name="KWHCHG" localSheetId="3">#REF!</definedName>
    <definedName name="KWHCHG">#REF!</definedName>
    <definedName name="LASTDAY" localSheetId="1">#REF!</definedName>
    <definedName name="LASTDAY" localSheetId="5">#REF!</definedName>
    <definedName name="LASTDAY" localSheetId="7">#REF!</definedName>
    <definedName name="LASTDAY" localSheetId="6">#REF!</definedName>
    <definedName name="LASTDAY" localSheetId="3">#REF!</definedName>
    <definedName name="LASTDAY">#REF!</definedName>
    <definedName name="LASTFUEL" localSheetId="1">#REF!</definedName>
    <definedName name="LASTFUEL" localSheetId="5">#REF!</definedName>
    <definedName name="LASTFUEL" localSheetId="7">#REF!</definedName>
    <definedName name="LASTFUEL" localSheetId="6">#REF!</definedName>
    <definedName name="LASTFUEL" localSheetId="3">#REF!</definedName>
    <definedName name="LASTFUEL">#REF!</definedName>
    <definedName name="LASTMSRR" localSheetId="1">#REF!</definedName>
    <definedName name="LASTMSRR" localSheetId="5">#REF!</definedName>
    <definedName name="LASTMSRR" localSheetId="7">#REF!</definedName>
    <definedName name="LASTMSRR" localSheetId="6">#REF!</definedName>
    <definedName name="LASTMSRR" localSheetId="3">#REF!</definedName>
    <definedName name="LASTMSRR">#REF!</definedName>
    <definedName name="LASTPFCC" localSheetId="1">#REF!</definedName>
    <definedName name="LASTPFCC" localSheetId="5">#REF!</definedName>
    <definedName name="LASTPFCC" localSheetId="7">#REF!</definedName>
    <definedName name="LASTPFCC" localSheetId="6">#REF!</definedName>
    <definedName name="LASTPFCC" localSheetId="3">#REF!</definedName>
    <definedName name="LASTPFCC">#REF!</definedName>
    <definedName name="LDFCTR" localSheetId="1">#REF!</definedName>
    <definedName name="LDFCTR" localSheetId="5">#REF!</definedName>
    <definedName name="LDFCTR" localSheetId="7">#REF!</definedName>
    <definedName name="LDFCTR" localSheetId="6">#REF!</definedName>
    <definedName name="LDFCTR" localSheetId="3">#REF!</definedName>
    <definedName name="LDFCTR">#REF!</definedName>
    <definedName name="LoadDiv" localSheetId="1">#REF!</definedName>
    <definedName name="LoadDiv" localSheetId="7">#REF!</definedName>
    <definedName name="LoadDiv" localSheetId="3">#REF!</definedName>
    <definedName name="LoadDiv">#REF!</definedName>
    <definedName name="LRCREDIT" localSheetId="1">#REF!</definedName>
    <definedName name="LRCREDIT" localSheetId="5">#REF!</definedName>
    <definedName name="LRCREDIT" localSheetId="7">#REF!</definedName>
    <definedName name="LRCREDIT" localSheetId="6">#REF!</definedName>
    <definedName name="LRCREDIT" localSheetId="3">#REF!</definedName>
    <definedName name="LRCREDIT">#REF!</definedName>
    <definedName name="MACC1" localSheetId="1">#REF!</definedName>
    <definedName name="MACC1" localSheetId="5">#REF!</definedName>
    <definedName name="MACC1" localSheetId="7">#REF!</definedName>
    <definedName name="MACC1" localSheetId="6">#REF!</definedName>
    <definedName name="MACC1" localSheetId="3">#REF!</definedName>
    <definedName name="MACC1">#REF!</definedName>
    <definedName name="MACC2" localSheetId="1">#REF!</definedName>
    <definedName name="MACC2" localSheetId="5">#REF!</definedName>
    <definedName name="MACC2" localSheetId="7">#REF!</definedName>
    <definedName name="MACC2" localSheetId="6">#REF!</definedName>
    <definedName name="MACC2" localSheetId="3">#REF!</definedName>
    <definedName name="MACC2">#REF!</definedName>
    <definedName name="MAINTHRSCRMO" localSheetId="1">#REF!</definedName>
    <definedName name="MAINTHRSCRMO" localSheetId="5">#REF!</definedName>
    <definedName name="MAINTHRSCRMO" localSheetId="7">#REF!</definedName>
    <definedName name="MAINTHRSCRMO" localSheetId="6">#REF!</definedName>
    <definedName name="MAINTHRSCRMO" localSheetId="3">#REF!</definedName>
    <definedName name="MAINTHRSCRMO">#REF!</definedName>
    <definedName name="MAINTKWH" localSheetId="1">#REF!</definedName>
    <definedName name="MAINTKWH" localSheetId="5">#REF!</definedName>
    <definedName name="MAINTKWH" localSheetId="7">#REF!</definedName>
    <definedName name="MAINTKWH" localSheetId="6">#REF!</definedName>
    <definedName name="MAINTKWH" localSheetId="3">#REF!</definedName>
    <definedName name="MAINTKWH">#REF!</definedName>
    <definedName name="MinBillDem" localSheetId="1">#REF!</definedName>
    <definedName name="MinBillDem" localSheetId="5">#REF!</definedName>
    <definedName name="MinBillDem" localSheetId="7">#REF!</definedName>
    <definedName name="MinBillDem" localSheetId="6">#REF!</definedName>
    <definedName name="MinBillDem" localSheetId="3">#REF!</definedName>
    <definedName name="MinBillDem">#REF!</definedName>
    <definedName name="MinBillDem2" localSheetId="1">#REF!</definedName>
    <definedName name="MinBillDem2" localSheetId="5">#REF!</definedName>
    <definedName name="MinBillDem2" localSheetId="7">#REF!</definedName>
    <definedName name="MinBillDem2" localSheetId="6">#REF!</definedName>
    <definedName name="MinBillDem2" localSheetId="3">#REF!</definedName>
    <definedName name="MinBillDem2">#REF!</definedName>
    <definedName name="MinBillDmd" localSheetId="1">#REF!</definedName>
    <definedName name="MinBillDmd" localSheetId="5">#REF!</definedName>
    <definedName name="MinBillDmd" localSheetId="7">#REF!</definedName>
    <definedName name="MinBillDmd" localSheetId="6">#REF!</definedName>
    <definedName name="MinBillDmd" localSheetId="3">#REF!</definedName>
    <definedName name="MinBillDmd">#REF!</definedName>
    <definedName name="MSRRBLD" localSheetId="1">#REF!</definedName>
    <definedName name="MSRRBLD" localSheetId="5">#REF!</definedName>
    <definedName name="MSRRBLD" localSheetId="7">#REF!</definedName>
    <definedName name="MSRRBLD" localSheetId="6">#REF!</definedName>
    <definedName name="MSRRBLD" localSheetId="3">#REF!</definedName>
    <definedName name="MSRRBLD">#REF!</definedName>
    <definedName name="MSRRCHG" localSheetId="1">#REF!</definedName>
    <definedName name="MSRRCHG" localSheetId="5">#REF!</definedName>
    <definedName name="MSRRCHG" localSheetId="7">#REF!</definedName>
    <definedName name="MSRRCHG" localSheetId="6">#REF!</definedName>
    <definedName name="MSRRCHG" localSheetId="3">#REF!</definedName>
    <definedName name="MSRRCHG">#REF!</definedName>
    <definedName name="MTRMLTPLR1" localSheetId="1">#REF!</definedName>
    <definedName name="MTRMLTPLR1" localSheetId="5">#REF!</definedName>
    <definedName name="MTRMLTPLR1" localSheetId="7">#REF!</definedName>
    <definedName name="MTRMLTPLR1" localSheetId="6">#REF!</definedName>
    <definedName name="MTRMLTPLR1" localSheetId="3">#REF!</definedName>
    <definedName name="MTRMLTPLR1">#REF!</definedName>
    <definedName name="MTRMLTPLR2" localSheetId="1">#REF!</definedName>
    <definedName name="MTRMLTPLR2" localSheetId="5">#REF!</definedName>
    <definedName name="MTRMLTPLR2" localSheetId="7">#REF!</definedName>
    <definedName name="MTRMLTPLR2" localSheetId="6">#REF!</definedName>
    <definedName name="MTRMLTPLR2" localSheetId="3">#REF!</definedName>
    <definedName name="MTRMLTPLR2">#REF!</definedName>
    <definedName name="NETMRGCHG" localSheetId="1">#REF!</definedName>
    <definedName name="NETMRGCHG" localSheetId="5">#REF!</definedName>
    <definedName name="NETMRGCHG" localSheetId="7">#REF!</definedName>
    <definedName name="NETMRGCHG" localSheetId="6">#REF!</definedName>
    <definedName name="NETMRGCHG" localSheetId="3">#REF!</definedName>
    <definedName name="NETMRGCHG">#REF!</definedName>
    <definedName name="NODAYSINPRD" localSheetId="1">#REF!</definedName>
    <definedName name="NODAYSINPRD" localSheetId="5">#REF!</definedName>
    <definedName name="NODAYSINPRD" localSheetId="7">#REF!</definedName>
    <definedName name="NODAYSINPRD" localSheetId="6">#REF!</definedName>
    <definedName name="NODAYSINPRD" localSheetId="3">#REF!</definedName>
    <definedName name="NODAYSINPRD">#REF!</definedName>
    <definedName name="NODELPOINTS" localSheetId="1">#REF!</definedName>
    <definedName name="NODELPOINTS" localSheetId="5">#REF!</definedName>
    <definedName name="NODELPOINTS" localSheetId="7">#REF!</definedName>
    <definedName name="NODELPOINTS" localSheetId="6">#REF!</definedName>
    <definedName name="NODELPOINTS" localSheetId="3">#REF!</definedName>
    <definedName name="NODELPOINTS">#REF!</definedName>
    <definedName name="NP_h1" localSheetId="1">#REF!</definedName>
    <definedName name="NP_h1" localSheetId="5">#REF!</definedName>
    <definedName name="NP_h1" localSheetId="7">#REF!</definedName>
    <definedName name="NP_h1" localSheetId="6">#REF!</definedName>
    <definedName name="NP_h1" localSheetId="3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 localSheetId="1">#REF!</definedName>
    <definedName name="OFPCBLKW" localSheetId="5">#REF!</definedName>
    <definedName name="OFPCBLKW" localSheetId="7">#REF!</definedName>
    <definedName name="OFPCBLKW" localSheetId="6">#REF!</definedName>
    <definedName name="OFPCBLKW" localSheetId="3">#REF!</definedName>
    <definedName name="OFPCBLKW">#REF!</definedName>
    <definedName name="OFPKBILLKWH" localSheetId="1">#REF!</definedName>
    <definedName name="OFPKBILLKWH" localSheetId="5">#REF!</definedName>
    <definedName name="OFPKBILLKWH" localSheetId="7">#REF!</definedName>
    <definedName name="OFPKBILLKWH" localSheetId="6">#REF!</definedName>
    <definedName name="OFPKBILLKWH" localSheetId="3">#REF!</definedName>
    <definedName name="OFPKBILLKWH">#REF!</definedName>
    <definedName name="OFPKCGNKWH" localSheetId="1">#REF!</definedName>
    <definedName name="OFPKCGNKWH" localSheetId="5">#REF!</definedName>
    <definedName name="OFPKCGNKWH" localSheetId="7">#REF!</definedName>
    <definedName name="OFPKCGNKWH" localSheetId="6">#REF!</definedName>
    <definedName name="OFPKCGNKWH" localSheetId="3">#REF!</definedName>
    <definedName name="OFPKCGNKWH">#REF!</definedName>
    <definedName name="OFPKCNTRCTCPCT" localSheetId="1">#REF!</definedName>
    <definedName name="OFPKCNTRCTCPCT" localSheetId="5">#REF!</definedName>
    <definedName name="OFPKCNTRCTCPCT" localSheetId="7">#REF!</definedName>
    <definedName name="OFPKCNTRCTCPCT" localSheetId="6">#REF!</definedName>
    <definedName name="OFPKCNTRCTCPCT" localSheetId="3">#REF!</definedName>
    <definedName name="OFPKCNTRCTCPCT">#REF!</definedName>
    <definedName name="OFPKDMPKWH" localSheetId="1">#REF!</definedName>
    <definedName name="OFPKDMPKWH" localSheetId="5">#REF!</definedName>
    <definedName name="OFPKDMPKWH" localSheetId="7">#REF!</definedName>
    <definedName name="OFPKDMPKWH" localSheetId="6">#REF!</definedName>
    <definedName name="OFPKDMPKWH" localSheetId="3">#REF!</definedName>
    <definedName name="OFPKDMPKWH">#REF!</definedName>
    <definedName name="OFPKDSCRKWH" localSheetId="1">#REF!</definedName>
    <definedName name="OFPKDSCRKWH" localSheetId="5">#REF!</definedName>
    <definedName name="OFPKDSCRKWH" localSheetId="7">#REF!</definedName>
    <definedName name="OFPKDSCRKWH" localSheetId="6">#REF!</definedName>
    <definedName name="OFPKDSCRKWH" localSheetId="3">#REF!</definedName>
    <definedName name="OFPKDSCRKWH">#REF!</definedName>
    <definedName name="OFPKDT" localSheetId="1">#REF!</definedName>
    <definedName name="OFPKDT" localSheetId="5">#REF!</definedName>
    <definedName name="OFPKDT" localSheetId="7">#REF!</definedName>
    <definedName name="OFPKDT" localSheetId="6">#REF!</definedName>
    <definedName name="OFPKDT" localSheetId="3">#REF!</definedName>
    <definedName name="OFPKDT">#REF!</definedName>
    <definedName name="OFPKEXCSKW" localSheetId="1">#REF!</definedName>
    <definedName name="OFPKEXCSKW" localSheetId="5">#REF!</definedName>
    <definedName name="OFPKEXCSKW" localSheetId="7">#REF!</definedName>
    <definedName name="OFPKEXCSKW" localSheetId="6">#REF!</definedName>
    <definedName name="OFPKEXCSKW" localSheetId="3">#REF!</definedName>
    <definedName name="OFPKEXCSKW">#REF!</definedName>
    <definedName name="OFPKINCRKWH" localSheetId="1">#REF!</definedName>
    <definedName name="OFPKINCRKWH" localSheetId="5">#REF!</definedName>
    <definedName name="OFPKINCRKWH" localSheetId="7">#REF!</definedName>
    <definedName name="OFPKINCRKWH" localSheetId="6">#REF!</definedName>
    <definedName name="OFPKINCRKWH" localSheetId="3">#REF!</definedName>
    <definedName name="OFPKINCRKWH">#REF!</definedName>
    <definedName name="OFPKKVADT" localSheetId="1">#REF!</definedName>
    <definedName name="OFPKKVADT" localSheetId="5">#REF!</definedName>
    <definedName name="OFPKKVADT" localSheetId="7">#REF!</definedName>
    <definedName name="OFPKKVADT" localSheetId="6">#REF!</definedName>
    <definedName name="OFPKKVADT" localSheetId="3">#REF!</definedName>
    <definedName name="OFPKKVADT">#REF!</definedName>
    <definedName name="OFPKKVATM" localSheetId="1">#REF!</definedName>
    <definedName name="OFPKKVATM" localSheetId="5">#REF!</definedName>
    <definedName name="OFPKKVATM" localSheetId="7">#REF!</definedName>
    <definedName name="OFPKKVATM" localSheetId="6">#REF!</definedName>
    <definedName name="OFPKKVATM" localSheetId="3">#REF!</definedName>
    <definedName name="OFPKKVATM">#REF!</definedName>
    <definedName name="OFPKKVW" localSheetId="1">#REF!</definedName>
    <definedName name="OFPKKVW" localSheetId="5">#REF!</definedName>
    <definedName name="OFPKKVW" localSheetId="7">#REF!</definedName>
    <definedName name="OFPKKVW" localSheetId="6">#REF!</definedName>
    <definedName name="OFPKKVW" localSheetId="3">#REF!</definedName>
    <definedName name="OFPKKVW">#REF!</definedName>
    <definedName name="OFPKKW" localSheetId="1">#REF!</definedName>
    <definedName name="OFPKKW" localSheetId="5">#REF!</definedName>
    <definedName name="OFPKKW" localSheetId="7">#REF!</definedName>
    <definedName name="OFPKKW" localSheetId="6">#REF!</definedName>
    <definedName name="OFPKKW" localSheetId="3">#REF!</definedName>
    <definedName name="OFPKKW">#REF!</definedName>
    <definedName name="OFPKKWH1NOCMM" localSheetId="1">#REF!</definedName>
    <definedName name="OFPKKWH1NOCMM" localSheetId="5">#REF!</definedName>
    <definedName name="OFPKKWH1NOCMM" localSheetId="7">#REF!</definedName>
    <definedName name="OFPKKWH1NOCMM" localSheetId="6">#REF!</definedName>
    <definedName name="OFPKKWH1NOCMM" localSheetId="3">#REF!</definedName>
    <definedName name="OFPKKWH1NOCMM">#REF!</definedName>
    <definedName name="OFPKKWH3NOCMM" localSheetId="1">#REF!</definedName>
    <definedName name="OFPKKWH3NOCMM" localSheetId="5">#REF!</definedName>
    <definedName name="OFPKKWH3NOCMM" localSheetId="7">#REF!</definedName>
    <definedName name="OFPKKWH3NOCMM" localSheetId="6">#REF!</definedName>
    <definedName name="OFPKKWH3NOCMM" localSheetId="3">#REF!</definedName>
    <definedName name="OFPKKWH3NOCMM">#REF!</definedName>
    <definedName name="OFPKRCRDKWH" localSheetId="1">#REF!</definedName>
    <definedName name="OFPKRCRDKWH" localSheetId="5">#REF!</definedName>
    <definedName name="OFPKRCRDKWH" localSheetId="7">#REF!</definedName>
    <definedName name="OFPKRCRDKWH" localSheetId="6">#REF!</definedName>
    <definedName name="OFPKRCRDKWH" localSheetId="3">#REF!</definedName>
    <definedName name="OFPKRCRDKWH">#REF!</definedName>
    <definedName name="OFPKTM" localSheetId="1">#REF!</definedName>
    <definedName name="OFPKTM" localSheetId="5">#REF!</definedName>
    <definedName name="OFPKTM" localSheetId="7">#REF!</definedName>
    <definedName name="OFPKTM" localSheetId="6">#REF!</definedName>
    <definedName name="OFPKTM" localSheetId="3">#REF!</definedName>
    <definedName name="OFPKTM">#REF!</definedName>
    <definedName name="OFPXCSKW" localSheetId="1">#REF!</definedName>
    <definedName name="OFPXCSKW" localSheetId="5">#REF!</definedName>
    <definedName name="OFPXCSKW" localSheetId="7">#REF!</definedName>
    <definedName name="OFPXCSKW" localSheetId="6">#REF!</definedName>
    <definedName name="OFPXCSKW" localSheetId="3">#REF!</definedName>
    <definedName name="OFPXCSKW">#REF!</definedName>
    <definedName name="OFPXCSKWDT" localSheetId="1">#REF!</definedName>
    <definedName name="OFPXCSKWDT" localSheetId="5">#REF!</definedName>
    <definedName name="OFPXCSKWDT" localSheetId="7">#REF!</definedName>
    <definedName name="OFPXCSKWDT" localSheetId="6">#REF!</definedName>
    <definedName name="OFPXCSKWDT" localSheetId="3">#REF!</definedName>
    <definedName name="OFPXCSKWDT">#REF!</definedName>
    <definedName name="OFPXCSKWH" localSheetId="1">#REF!</definedName>
    <definedName name="OFPXCSKWH" localSheetId="5">#REF!</definedName>
    <definedName name="OFPXCSKWH" localSheetId="7">#REF!</definedName>
    <definedName name="OFPXCSKWH" localSheetId="6">#REF!</definedName>
    <definedName name="OFPXCSKWH" localSheetId="3">#REF!</definedName>
    <definedName name="OFPXCSKWH">#REF!</definedName>
    <definedName name="OFPXCSKWTM" localSheetId="1">#REF!</definedName>
    <definedName name="OFPXCSKWTM" localSheetId="5">#REF!</definedName>
    <definedName name="OFPXCSKWTM" localSheetId="7">#REF!</definedName>
    <definedName name="OFPXCSKWTM" localSheetId="6">#REF!</definedName>
    <definedName name="OFPXCSKWTM" localSheetId="3">#REF!</definedName>
    <definedName name="OFPXCSKWTM">#REF!</definedName>
    <definedName name="ONPKBILLKWH" localSheetId="1">#REF!</definedName>
    <definedName name="ONPKBILLKWH" localSheetId="5">#REF!</definedName>
    <definedName name="ONPKBILLKWH" localSheetId="7">#REF!</definedName>
    <definedName name="ONPKBILLKWH" localSheetId="6">#REF!</definedName>
    <definedName name="ONPKBILLKWH" localSheetId="3">#REF!</definedName>
    <definedName name="ONPKBILLKWH">#REF!</definedName>
    <definedName name="ONPKCAPB" localSheetId="1">#REF!</definedName>
    <definedName name="ONPKCAPB" localSheetId="5">#REF!</definedName>
    <definedName name="ONPKCAPB" localSheetId="7">#REF!</definedName>
    <definedName name="ONPKCAPB" localSheetId="6">#REF!</definedName>
    <definedName name="ONPKCAPB" localSheetId="3">#REF!</definedName>
    <definedName name="ONPKCAPB">#REF!</definedName>
    <definedName name="ONPKCGNKWH" localSheetId="1">#REF!</definedName>
    <definedName name="ONPKCGNKWH" localSheetId="5">#REF!</definedName>
    <definedName name="ONPKCGNKWH" localSheetId="7">#REF!</definedName>
    <definedName name="ONPKCGNKWH" localSheetId="6">#REF!</definedName>
    <definedName name="ONPKCGNKWH" localSheetId="3">#REF!</definedName>
    <definedName name="ONPKCGNKWH">#REF!</definedName>
    <definedName name="ONPKCNTRCTCPCT" localSheetId="1">#REF!</definedName>
    <definedName name="ONPKCNTRCTCPCT" localSheetId="5">#REF!</definedName>
    <definedName name="ONPKCNTRCTCPCT" localSheetId="7">#REF!</definedName>
    <definedName name="ONPKCNTRCTCPCT" localSheetId="6">#REF!</definedName>
    <definedName name="ONPKCNTRCTCPCT" localSheetId="3">#REF!</definedName>
    <definedName name="ONPKCNTRCTCPCT">#REF!</definedName>
    <definedName name="ONPKDMPKWH" localSheetId="1">#REF!</definedName>
    <definedName name="ONPKDMPKWH" localSheetId="5">#REF!</definedName>
    <definedName name="ONPKDMPKWH" localSheetId="7">#REF!</definedName>
    <definedName name="ONPKDMPKWH" localSheetId="6">#REF!</definedName>
    <definedName name="ONPKDMPKWH" localSheetId="3">#REF!</definedName>
    <definedName name="ONPKDMPKWH">#REF!</definedName>
    <definedName name="ONPKDSCRKWH" localSheetId="1">#REF!</definedName>
    <definedName name="ONPKDSCRKWH" localSheetId="5">#REF!</definedName>
    <definedName name="ONPKDSCRKWH" localSheetId="7">#REF!</definedName>
    <definedName name="ONPKDSCRKWH" localSheetId="6">#REF!</definedName>
    <definedName name="ONPKDSCRKWH" localSheetId="3">#REF!</definedName>
    <definedName name="ONPKDSCRKWH">#REF!</definedName>
    <definedName name="ONPKDT" localSheetId="1">#REF!</definedName>
    <definedName name="ONPKDT" localSheetId="5">#REF!</definedName>
    <definedName name="ONPKDT" localSheetId="7">#REF!</definedName>
    <definedName name="ONPKDT" localSheetId="6">#REF!</definedName>
    <definedName name="ONPKDT" localSheetId="3">#REF!</definedName>
    <definedName name="ONPKDT">#REF!</definedName>
    <definedName name="ONPKINCRKWH" localSheetId="1">#REF!</definedName>
    <definedName name="ONPKINCRKWH" localSheetId="5">#REF!</definedName>
    <definedName name="ONPKINCRKWH" localSheetId="7">#REF!</definedName>
    <definedName name="ONPKINCRKWH" localSheetId="6">#REF!</definedName>
    <definedName name="ONPKINCRKWH" localSheetId="3">#REF!</definedName>
    <definedName name="ONPKINCRKWH">#REF!</definedName>
    <definedName name="ONPKKVA" localSheetId="1">#REF!</definedName>
    <definedName name="ONPKKVA" localSheetId="5">#REF!</definedName>
    <definedName name="ONPKKVA" localSheetId="7">#REF!</definedName>
    <definedName name="ONPKKVA" localSheetId="6">#REF!</definedName>
    <definedName name="ONPKKVA" localSheetId="3">#REF!</definedName>
    <definedName name="ONPKKVA">#REF!</definedName>
    <definedName name="ONPKKVADT" localSheetId="1">#REF!</definedName>
    <definedName name="ONPKKVADT" localSheetId="5">#REF!</definedName>
    <definedName name="ONPKKVADT" localSheetId="7">#REF!</definedName>
    <definedName name="ONPKKVADT" localSheetId="6">#REF!</definedName>
    <definedName name="ONPKKVADT" localSheetId="3">#REF!</definedName>
    <definedName name="ONPKKVADT">#REF!</definedName>
    <definedName name="ONPKKVATM" localSheetId="1">#REF!</definedName>
    <definedName name="ONPKKVATM" localSheetId="5">#REF!</definedName>
    <definedName name="ONPKKVATM" localSheetId="7">#REF!</definedName>
    <definedName name="ONPKKVATM" localSheetId="6">#REF!</definedName>
    <definedName name="ONPKKVATM" localSheetId="3">#REF!</definedName>
    <definedName name="ONPKKVATM">#REF!</definedName>
    <definedName name="ONPKKW" localSheetId="1">#REF!</definedName>
    <definedName name="ONPKKW" localSheetId="5">#REF!</definedName>
    <definedName name="ONPKKW" localSheetId="7">#REF!</definedName>
    <definedName name="ONPKKW" localSheetId="6">#REF!</definedName>
    <definedName name="ONPKKW" localSheetId="3">#REF!</definedName>
    <definedName name="ONPKKW">#REF!</definedName>
    <definedName name="ONPKKWH1NOCMM" localSheetId="1">#REF!</definedName>
    <definedName name="ONPKKWH1NOCMM" localSheetId="5">#REF!</definedName>
    <definedName name="ONPKKWH1NOCMM" localSheetId="7">#REF!</definedName>
    <definedName name="ONPKKWH1NOCMM" localSheetId="6">#REF!</definedName>
    <definedName name="ONPKKWH1NOCMM" localSheetId="3">#REF!</definedName>
    <definedName name="ONPKKWH1NOCMM">#REF!</definedName>
    <definedName name="ONPKKWH3NOCMM" localSheetId="1">#REF!</definedName>
    <definedName name="ONPKKWH3NOCMM" localSheetId="5">#REF!</definedName>
    <definedName name="ONPKKWH3NOCMM" localSheetId="7">#REF!</definedName>
    <definedName name="ONPKKWH3NOCMM" localSheetId="6">#REF!</definedName>
    <definedName name="ONPKKWH3NOCMM" localSheetId="3">#REF!</definedName>
    <definedName name="ONPKKWH3NOCMM">#REF!</definedName>
    <definedName name="ONPKRCRDKWH" localSheetId="1">#REF!</definedName>
    <definedName name="ONPKRCRDKWH" localSheetId="5">#REF!</definedName>
    <definedName name="ONPKRCRDKWH" localSheetId="7">#REF!</definedName>
    <definedName name="ONPKRCRDKWH" localSheetId="6">#REF!</definedName>
    <definedName name="ONPKRCRDKWH" localSheetId="3">#REF!</definedName>
    <definedName name="ONPKRCRDKWH">#REF!</definedName>
    <definedName name="ONPKTM" localSheetId="1">#REF!</definedName>
    <definedName name="ONPKTM" localSheetId="5">#REF!</definedName>
    <definedName name="ONPKTM" localSheetId="7">#REF!</definedName>
    <definedName name="ONPKTM" localSheetId="6">#REF!</definedName>
    <definedName name="ONPKTM" localSheetId="3">#REF!</definedName>
    <definedName name="ONPKTM">#REF!</definedName>
    <definedName name="OPCBLKW" localSheetId="1">#REF!</definedName>
    <definedName name="OPCBLKW" localSheetId="5">#REF!</definedName>
    <definedName name="OPCBLKW" localSheetId="7">#REF!</definedName>
    <definedName name="OPCBLKW" localSheetId="6">#REF!</definedName>
    <definedName name="OPCBLKW" localSheetId="3">#REF!</definedName>
    <definedName name="OPCBLKW">#REF!</definedName>
    <definedName name="OPCO" localSheetId="1">#REF!</definedName>
    <definedName name="OPCO" localSheetId="5">#REF!</definedName>
    <definedName name="OPCO" localSheetId="7">#REF!</definedName>
    <definedName name="OPCO" localSheetId="6">#REF!</definedName>
    <definedName name="OPCO" localSheetId="3">#REF!</definedName>
    <definedName name="OPCO">#REF!</definedName>
    <definedName name="OPXCSKW" localSheetId="1">#REF!</definedName>
    <definedName name="OPXCSKW" localSheetId="5">#REF!</definedName>
    <definedName name="OPXCSKW" localSheetId="7">#REF!</definedName>
    <definedName name="OPXCSKW" localSheetId="6">#REF!</definedName>
    <definedName name="OPXCSKW" localSheetId="3">#REF!</definedName>
    <definedName name="OPXCSKW">#REF!</definedName>
    <definedName name="OPXCSKWDT" localSheetId="1">#REF!</definedName>
    <definedName name="OPXCSKWDT" localSheetId="5">#REF!</definedName>
    <definedName name="OPXCSKWDT" localSheetId="7">#REF!</definedName>
    <definedName name="OPXCSKWDT" localSheetId="6">#REF!</definedName>
    <definedName name="OPXCSKWDT" localSheetId="3">#REF!</definedName>
    <definedName name="OPXCSKWDT">#REF!</definedName>
    <definedName name="OPXCSKWH" localSheetId="1">#REF!</definedName>
    <definedName name="OPXCSKWH" localSheetId="5">#REF!</definedName>
    <definedName name="OPXCSKWH" localSheetId="7">#REF!</definedName>
    <definedName name="OPXCSKWH" localSheetId="6">#REF!</definedName>
    <definedName name="OPXCSKWH" localSheetId="3">#REF!</definedName>
    <definedName name="OPXCSKWH">#REF!</definedName>
    <definedName name="OPXCSKWTM" localSheetId="1">#REF!</definedName>
    <definedName name="OPXCSKWTM" localSheetId="5">#REF!</definedName>
    <definedName name="OPXCSKWTM" localSheetId="7">#REF!</definedName>
    <definedName name="OPXCSKWTM" localSheetId="6">#REF!</definedName>
    <definedName name="OPXCSKWTM" localSheetId="3">#REF!</definedName>
    <definedName name="OPXCSKWTM">#REF!</definedName>
    <definedName name="OTHRTRNSKWH" localSheetId="1">#REF!</definedName>
    <definedName name="OTHRTRNSKWH" localSheetId="5">#REF!</definedName>
    <definedName name="OTHRTRNSKWH" localSheetId="7">#REF!</definedName>
    <definedName name="OTHRTRNSKWH" localSheetId="6">#REF!</definedName>
    <definedName name="OTHRTRNSKWH" localSheetId="3">#REF!</definedName>
    <definedName name="OTHRTRNSKWH">#REF!</definedName>
    <definedName name="P1PENPERC" localSheetId="1">#REF!</definedName>
    <definedName name="P1PENPERC" localSheetId="5">#REF!</definedName>
    <definedName name="P1PENPERC" localSheetId="7">#REF!</definedName>
    <definedName name="P1PENPERC" localSheetId="6">#REF!</definedName>
    <definedName name="P1PENPERC" localSheetId="3">#REF!</definedName>
    <definedName name="P1PENPERC">#REF!</definedName>
    <definedName name="P2PENPERC" localSheetId="1">#REF!</definedName>
    <definedName name="P2PENPERC" localSheetId="5">#REF!</definedName>
    <definedName name="P2PENPERC" localSheetId="7">#REF!</definedName>
    <definedName name="P2PENPERC" localSheetId="6">#REF!</definedName>
    <definedName name="P2PENPERC" localSheetId="3">#REF!</definedName>
    <definedName name="P2PENPERC">#REF!</definedName>
    <definedName name="PeakDemandChg" localSheetId="1">#REF!</definedName>
    <definedName name="PeakDemandChg" localSheetId="5">#REF!</definedName>
    <definedName name="PeakDemandChg" localSheetId="7">#REF!</definedName>
    <definedName name="PeakDemandChg" localSheetId="6">#REF!</definedName>
    <definedName name="PeakDemandChg" localSheetId="3">#REF!</definedName>
    <definedName name="PeakDemandChg">#REF!</definedName>
    <definedName name="PenaltyDays" localSheetId="1">#REF!</definedName>
    <definedName name="PenaltyDays" localSheetId="5">#REF!</definedName>
    <definedName name="PenaltyDays" localSheetId="7">#REF!</definedName>
    <definedName name="PenaltyDays" localSheetId="6">#REF!</definedName>
    <definedName name="PenaltyDays" localSheetId="3">#REF!</definedName>
    <definedName name="PenaltyDays">#REF!</definedName>
    <definedName name="PenaltyPct" localSheetId="1">#REF!</definedName>
    <definedName name="PenaltyPct" localSheetId="5">#REF!</definedName>
    <definedName name="PenaltyPct" localSheetId="7">#REF!</definedName>
    <definedName name="PenaltyPct" localSheetId="6">#REF!</definedName>
    <definedName name="PenaltyPct" localSheetId="3">#REF!</definedName>
    <definedName name="PenaltyPct">#REF!</definedName>
    <definedName name="PENDAYS" localSheetId="1">#REF!</definedName>
    <definedName name="PENDAYS" localSheetId="5">#REF!</definedName>
    <definedName name="PENDAYS" localSheetId="7">#REF!</definedName>
    <definedName name="PENDAYS" localSheetId="6">#REF!</definedName>
    <definedName name="PENDAYS" localSheetId="3">#REF!</definedName>
    <definedName name="PENDAYS">#REF!</definedName>
    <definedName name="PENDAYS2" localSheetId="1">#REF!</definedName>
    <definedName name="PENDAYS2" localSheetId="5">#REF!</definedName>
    <definedName name="PENDAYS2" localSheetId="7">#REF!</definedName>
    <definedName name="PENDAYS2" localSheetId="6">#REF!</definedName>
    <definedName name="PENDAYS2" localSheetId="3">#REF!</definedName>
    <definedName name="PENDAYS2">#REF!</definedName>
    <definedName name="PFCC" localSheetId="1">#REF!</definedName>
    <definedName name="PFCC" localSheetId="5">#REF!</definedName>
    <definedName name="PFCC" localSheetId="7">#REF!</definedName>
    <definedName name="PFCC" localSheetId="6">#REF!</definedName>
    <definedName name="PFCC" localSheetId="3">#REF!</definedName>
    <definedName name="PFCC">#REF!</definedName>
    <definedName name="PKKVAR" localSheetId="1">#REF!</definedName>
    <definedName name="PKKVAR" localSheetId="5">#REF!</definedName>
    <definedName name="PKKVAR" localSheetId="7">#REF!</definedName>
    <definedName name="PKKVAR" localSheetId="6">#REF!</definedName>
    <definedName name="PKKVAR" localSheetId="3">#REF!</definedName>
    <definedName name="PKKVAR">#REF!</definedName>
    <definedName name="PKKVARDATE" localSheetId="1">#REF!</definedName>
    <definedName name="PKKVARDATE" localSheetId="5">#REF!</definedName>
    <definedName name="PKKVARDATE" localSheetId="7">#REF!</definedName>
    <definedName name="PKKVARDATE" localSheetId="6">#REF!</definedName>
    <definedName name="PKKVARDATE" localSheetId="3">#REF!</definedName>
    <definedName name="PKKVARDATE">#REF!</definedName>
    <definedName name="PKKVARTIME" localSheetId="1">#REF!</definedName>
    <definedName name="PKKVARTIME" localSheetId="5">#REF!</definedName>
    <definedName name="PKKVARTIME" localSheetId="7">#REF!</definedName>
    <definedName name="PKKVARTIME" localSheetId="6">#REF!</definedName>
    <definedName name="PKKVARTIME" localSheetId="3">#REF!</definedName>
    <definedName name="PKKVARTIME">#REF!</definedName>
    <definedName name="PLVLKWH1" localSheetId="1">#REF!</definedName>
    <definedName name="PLVLKWH1" localSheetId="5">#REF!</definedName>
    <definedName name="PLVLKWH1" localSheetId="7">#REF!</definedName>
    <definedName name="PLVLKWH1" localSheetId="6">#REF!</definedName>
    <definedName name="PLVLKWH1" localSheetId="3">#REF!</definedName>
    <definedName name="PLVLKWH1">#REF!</definedName>
    <definedName name="PLVLKWH1A" localSheetId="1">#REF!</definedName>
    <definedName name="PLVLKWH1A" localSheetId="5">#REF!</definedName>
    <definedName name="PLVLKWH1A" localSheetId="7">#REF!</definedName>
    <definedName name="PLVLKWH1A" localSheetId="6">#REF!</definedName>
    <definedName name="PLVLKWH1A" localSheetId="3">#REF!</definedName>
    <definedName name="PLVLKWH1A">#REF!</definedName>
    <definedName name="PLVLKWH2" localSheetId="1">#REF!</definedName>
    <definedName name="PLVLKWH2" localSheetId="5">#REF!</definedName>
    <definedName name="PLVLKWH2" localSheetId="7">#REF!</definedName>
    <definedName name="PLVLKWH2" localSheetId="6">#REF!</definedName>
    <definedName name="PLVLKWH2" localSheetId="3">#REF!</definedName>
    <definedName name="PLVLKWH2">#REF!</definedName>
    <definedName name="PLVLKWH23A" localSheetId="1">#REF!</definedName>
    <definedName name="PLVLKWH23A" localSheetId="5">#REF!</definedName>
    <definedName name="PLVLKWH23A" localSheetId="7">#REF!</definedName>
    <definedName name="PLVLKWH23A" localSheetId="6">#REF!</definedName>
    <definedName name="PLVLKWH23A" localSheetId="3">#REF!</definedName>
    <definedName name="PLVLKWH23A">#REF!</definedName>
    <definedName name="PLVLKWH25" localSheetId="1">#REF!</definedName>
    <definedName name="PLVLKWH25" localSheetId="5">#REF!</definedName>
    <definedName name="PLVLKWH25" localSheetId="7">#REF!</definedName>
    <definedName name="PLVLKWH25" localSheetId="6">#REF!</definedName>
    <definedName name="PLVLKWH25" localSheetId="3">#REF!</definedName>
    <definedName name="PLVLKWH25">#REF!</definedName>
    <definedName name="PLVLKWH2A" localSheetId="1">#REF!</definedName>
    <definedName name="PLVLKWH2A" localSheetId="5">#REF!</definedName>
    <definedName name="PLVLKWH2A" localSheetId="7">#REF!</definedName>
    <definedName name="PLVLKWH2A" localSheetId="6">#REF!</definedName>
    <definedName name="PLVLKWH2A" localSheetId="3">#REF!</definedName>
    <definedName name="PLVLKWH2A">#REF!</definedName>
    <definedName name="PLVLKWH3" localSheetId="1">#REF!</definedName>
    <definedName name="PLVLKWH3" localSheetId="5">#REF!</definedName>
    <definedName name="PLVLKWH3" localSheetId="7">#REF!</definedName>
    <definedName name="PLVLKWH3" localSheetId="6">#REF!</definedName>
    <definedName name="PLVLKWH3" localSheetId="3">#REF!</definedName>
    <definedName name="PLVLKWH3">#REF!</definedName>
    <definedName name="PLVLKWH3A" localSheetId="1">#REF!</definedName>
    <definedName name="PLVLKWH3A" localSheetId="5">#REF!</definedName>
    <definedName name="PLVLKWH3A" localSheetId="7">#REF!</definedName>
    <definedName name="PLVLKWH3A" localSheetId="6">#REF!</definedName>
    <definedName name="PLVLKWH3A" localSheetId="3">#REF!</definedName>
    <definedName name="PLVLKWH3A">#REF!</definedName>
    <definedName name="PLVLKWH4" localSheetId="1">#REF!</definedName>
    <definedName name="PLVLKWH4" localSheetId="5">#REF!</definedName>
    <definedName name="PLVLKWH4" localSheetId="7">#REF!</definedName>
    <definedName name="PLVLKWH4" localSheetId="6">#REF!</definedName>
    <definedName name="PLVLKWH4" localSheetId="3">#REF!</definedName>
    <definedName name="PLVLKWH4">#REF!</definedName>
    <definedName name="PLVLKWH4A" localSheetId="1">#REF!</definedName>
    <definedName name="PLVLKWH4A" localSheetId="5">#REF!</definedName>
    <definedName name="PLVLKWH4A" localSheetId="7">#REF!</definedName>
    <definedName name="PLVLKWH4A" localSheetId="6">#REF!</definedName>
    <definedName name="PLVLKWH4A" localSheetId="3">#REF!</definedName>
    <definedName name="PLVLKWH4A">#REF!</definedName>
    <definedName name="PRICEDESIG" localSheetId="1">#REF!</definedName>
    <definedName name="PRICEDESIG" localSheetId="5">#REF!</definedName>
    <definedName name="PRICEDESIG" localSheetId="7">#REF!</definedName>
    <definedName name="PRICEDESIG" localSheetId="6">#REF!</definedName>
    <definedName name="PRICEDESIG" localSheetId="3">#REF!</definedName>
    <definedName name="PRICEDESIG">#REF!</definedName>
    <definedName name="PriMoAddr1" localSheetId="1">#REF!</definedName>
    <definedName name="PriMoAddr1" localSheetId="5">#REF!</definedName>
    <definedName name="PriMoAddr1" localSheetId="7">#REF!</definedName>
    <definedName name="PriMoAddr1" localSheetId="6">#REF!</definedName>
    <definedName name="PriMoAddr1" localSheetId="3">#REF!</definedName>
    <definedName name="PriMoAddr1">#REF!</definedName>
    <definedName name="PriMoAddr2" localSheetId="1">#REF!</definedName>
    <definedName name="PriMoAddr2" localSheetId="5">#REF!</definedName>
    <definedName name="PriMoAddr2" localSheetId="7">#REF!</definedName>
    <definedName name="PriMoAddr2" localSheetId="6">#REF!</definedName>
    <definedName name="PriMoAddr2" localSheetId="3">#REF!</definedName>
    <definedName name="PriMoAddr2">#REF!</definedName>
    <definedName name="PriMoBTDetail" localSheetId="1">#REF!</definedName>
    <definedName name="PriMoBTDetail" localSheetId="5">#REF!</definedName>
    <definedName name="PriMoBTDetail" localSheetId="7">#REF!</definedName>
    <definedName name="PriMoBTDetail" localSheetId="6">#REF!</definedName>
    <definedName name="PriMoBTDetail" localSheetId="3">#REF!</definedName>
    <definedName name="PriMoBTDetail">#REF!</definedName>
    <definedName name="PriMoBuyThrgh_Sheet" localSheetId="1">#REF!</definedName>
    <definedName name="PriMoBuyThrgh_Sheet" localSheetId="5">#REF!</definedName>
    <definedName name="PriMoBuyThrgh_Sheet" localSheetId="7">#REF!</definedName>
    <definedName name="PriMoBuyThrgh_Sheet" localSheetId="6">#REF!</definedName>
    <definedName name="PriMoBuyThrgh_Sheet" localSheetId="3">#REF!</definedName>
    <definedName name="PriMoBuyThrgh_Sheet">#REF!</definedName>
    <definedName name="PriMoCityStZip" localSheetId="1">#REF!</definedName>
    <definedName name="PriMoCityStZip" localSheetId="5">#REF!</definedName>
    <definedName name="PriMoCityStZip" localSheetId="7">#REF!</definedName>
    <definedName name="PriMoCityStZip" localSheetId="6">#REF!</definedName>
    <definedName name="PriMoCityStZip" localSheetId="3">#REF!</definedName>
    <definedName name="PriMoCityStZip">#REF!</definedName>
    <definedName name="PriMoCustName" localSheetId="1">#REF!</definedName>
    <definedName name="PriMoCustName" localSheetId="5">#REF!</definedName>
    <definedName name="PriMoCustName" localSheetId="7">#REF!</definedName>
    <definedName name="PriMoCustName" localSheetId="6">#REF!</definedName>
    <definedName name="PriMoCustName" localSheetId="3">#REF!</definedName>
    <definedName name="PriMoCustName">#REF!</definedName>
    <definedName name="PriMoMtrMult" localSheetId="1">#REF!</definedName>
    <definedName name="PriMoMtrMult" localSheetId="5">#REF!</definedName>
    <definedName name="PriMoMtrMult" localSheetId="7">#REF!</definedName>
    <definedName name="PriMoMtrMult" localSheetId="6">#REF!</definedName>
    <definedName name="PriMoMtrMult" localSheetId="3">#REF!</definedName>
    <definedName name="PriMoMtrMult">#REF!</definedName>
    <definedName name="_xlnm.Print_Area" localSheetId="1">'2017 Load WS'!$A$1:$R$55</definedName>
    <definedName name="_xlnm.Print_Area" localSheetId="4">'2017 OpCo Zonal Rate - 11.2 ROE'!$A$1:$M$35</definedName>
    <definedName name="_xlnm.Print_Area" localSheetId="5">'2017 OpCo Zonal Rate 10.5 ROE'!$A$1:$M$35</definedName>
    <definedName name="_xlnm.Print_Area" localSheetId="7">'2017 TranscoZonal Rate 10.5 ROE'!$A$1:$K$35</definedName>
    <definedName name="_xlnm.Print_Area" localSheetId="6">'2017 TranscoZonal Rate 11.2 ROE'!$A$1:$K$35</definedName>
    <definedName name="_xlnm.Print_Area" localSheetId="3">#REF!</definedName>
    <definedName name="_xlnm.Print_Area">#REF!</definedName>
    <definedName name="PRVCNT" localSheetId="1">#REF!</definedName>
    <definedName name="PRVCNT" localSheetId="5">#REF!</definedName>
    <definedName name="PRVCNT" localSheetId="7">#REF!</definedName>
    <definedName name="PRVCNT" localSheetId="6">#REF!</definedName>
    <definedName name="PRVCNT" localSheetId="3">#REF!</definedName>
    <definedName name="PRVCNT">#REF!</definedName>
    <definedName name="PRVDATE" localSheetId="1">#REF!</definedName>
    <definedName name="PRVDATE" localSheetId="5">#REF!</definedName>
    <definedName name="PRVDATE" localSheetId="7">#REF!</definedName>
    <definedName name="PRVDATE" localSheetId="6">#REF!</definedName>
    <definedName name="PRVDATE" localSheetId="3">#REF!</definedName>
    <definedName name="PRVDATE">#REF!</definedName>
    <definedName name="PRVFUEL" localSheetId="1">#REF!</definedName>
    <definedName name="PRVFUEL" localSheetId="5">#REF!</definedName>
    <definedName name="PRVFUEL" localSheetId="7">#REF!</definedName>
    <definedName name="PRVFUEL" localSheetId="6">#REF!</definedName>
    <definedName name="PRVFUEL" localSheetId="3">#REF!</definedName>
    <definedName name="PRVFUEL">#REF!</definedName>
    <definedName name="PRVKW" localSheetId="1">#REF!</definedName>
    <definedName name="PRVKW" localSheetId="5">#REF!</definedName>
    <definedName name="PRVKW" localSheetId="7">#REF!</definedName>
    <definedName name="PRVKW" localSheetId="6">#REF!</definedName>
    <definedName name="PRVKW" localSheetId="3">#REF!</definedName>
    <definedName name="PRVKW">#REF!</definedName>
    <definedName name="PRVKWH" localSheetId="1">#REF!</definedName>
    <definedName name="PRVKWH" localSheetId="5">#REF!</definedName>
    <definedName name="PRVKWH" localSheetId="7">#REF!</definedName>
    <definedName name="PRVKWH" localSheetId="6">#REF!</definedName>
    <definedName name="PRVKWH" localSheetId="3">#REF!</definedName>
    <definedName name="PRVKWH">#REF!</definedName>
    <definedName name="PRVMSRR" localSheetId="1">#REF!</definedName>
    <definedName name="PRVMSRR" localSheetId="5">#REF!</definedName>
    <definedName name="PRVMSRR" localSheetId="7">#REF!</definedName>
    <definedName name="PRVMSRR" localSheetId="6">#REF!</definedName>
    <definedName name="PRVMSRR" localSheetId="3">#REF!</definedName>
    <definedName name="PRVMSRR">#REF!</definedName>
    <definedName name="PRVPFCC" localSheetId="1">#REF!</definedName>
    <definedName name="PRVPFCC" localSheetId="5">#REF!</definedName>
    <definedName name="PRVPFCC" localSheetId="7">#REF!</definedName>
    <definedName name="PRVPFCC" localSheetId="6">#REF!</definedName>
    <definedName name="PRVPFCC" localSheetId="3">#REF!</definedName>
    <definedName name="PRVPFCC">#REF!</definedName>
    <definedName name="PSO_Hist_Allocators" localSheetId="1">'[2]PSO Historic TCOS'!$I$345:$J$352</definedName>
    <definedName name="PSO_Hist_Allocators" localSheetId="5">'[3]PSO Historic TCOS'!$I$344:$J$351</definedName>
    <definedName name="PSO_Hist_Allocators" localSheetId="7">'[4]OKT Historic TCOS'!$I$368:$J$375</definedName>
    <definedName name="PSO_Hist_Allocators" localSheetId="6">'[5]OKT Historic TCOS'!$I$368:$J$375</definedName>
    <definedName name="PSO_Hist_Allocators">'[6]PSO Historic TCOS'!$I$344:$J$351</definedName>
    <definedName name="PSO_Proj_Allocators" localSheetId="1">'[2]PSO Projected TCOS'!$I$344:$J$352</definedName>
    <definedName name="PSO_Proj_Allocators" localSheetId="5">'[3]PSO Projected TCOS'!$I$343:$J$351</definedName>
    <definedName name="PSO_Proj_Allocators" localSheetId="7">'[4]OKT Projected TCOS'!$I$367:$J$375</definedName>
    <definedName name="PSO_Proj_Allocators" localSheetId="6">'[5]OKT Projected TCOS'!$I$367:$J$375</definedName>
    <definedName name="PSO_Proj_Allocators">'[6]PSO Projected TCOS'!$I$343:$J$351</definedName>
    <definedName name="PSO_TU_Allocators" localSheetId="1">'[2]PSO True-Up TCOS'!$I$331:$J$339</definedName>
    <definedName name="PSO_TU_Allocators" localSheetId="5">'[3]PSO True-Up TCOS'!$I$330:$J$338</definedName>
    <definedName name="PSO_TU_Allocators" localSheetId="7">'[4]OKT True-Up TCOS'!$I$353:$J$361</definedName>
    <definedName name="PSO_TU_Allocators" localSheetId="6">'[5]OKT True-Up TCOS'!$I$353:$J$361</definedName>
    <definedName name="PSO_TU_Allocators">'[6]PSO True-Up TCOS'!$I$330:$J$338</definedName>
    <definedName name="PSOallocatorsP" localSheetId="1">#REF!</definedName>
    <definedName name="PSOallocatorsP" localSheetId="5">#REF!</definedName>
    <definedName name="PSOallocatorsP" localSheetId="7">#REF!</definedName>
    <definedName name="PSOallocatorsP" localSheetId="6">#REF!</definedName>
    <definedName name="PSOallocatorsP" localSheetId="3">#REF!</definedName>
    <definedName name="PSOallocatorsP">#REF!</definedName>
    <definedName name="PVHIOFPCBL" localSheetId="1">#REF!</definedName>
    <definedName name="PVHIOFPCBL" localSheetId="5">#REF!</definedName>
    <definedName name="PVHIOFPCBL" localSheetId="7">#REF!</definedName>
    <definedName name="PVHIOFPCBL" localSheetId="6">#REF!</definedName>
    <definedName name="PVHIOFPCBL" localSheetId="3">#REF!</definedName>
    <definedName name="PVHIOFPCBL">#REF!</definedName>
    <definedName name="PVHIOPCBL" localSheetId="1">#REF!</definedName>
    <definedName name="PVHIOPCBL" localSheetId="5">#REF!</definedName>
    <definedName name="PVHIOPCBL" localSheetId="7">#REF!</definedName>
    <definedName name="PVHIOPCBL" localSheetId="6">#REF!</definedName>
    <definedName name="PVHIOPCBL" localSheetId="3">#REF!</definedName>
    <definedName name="PVHIOPCBL">#REF!</definedName>
    <definedName name="RatchetFactor" localSheetId="1">#REF!</definedName>
    <definedName name="RatchetFactor" localSheetId="5">#REF!</definedName>
    <definedName name="RatchetFactor" localSheetId="7">#REF!</definedName>
    <definedName name="RatchetFactor" localSheetId="6">#REF!</definedName>
    <definedName name="RatchetFactor" localSheetId="3">#REF!</definedName>
    <definedName name="RatchetFactor">#REF!</definedName>
    <definedName name="RCRDRID" localSheetId="1">#REF!</definedName>
    <definedName name="RCRDRID" localSheetId="5">#REF!</definedName>
    <definedName name="RCRDRID" localSheetId="7">#REF!</definedName>
    <definedName name="RCRDRID" localSheetId="6">#REF!</definedName>
    <definedName name="RCRDRID" localSheetId="3">#REF!</definedName>
    <definedName name="RCRDRID">#REF!</definedName>
    <definedName name="RCTVHRS" localSheetId="1">#REF!</definedName>
    <definedName name="RCTVHRS" localSheetId="5">#REF!</definedName>
    <definedName name="RCTVHRS" localSheetId="7">#REF!</definedName>
    <definedName name="RCTVHRS" localSheetId="6">#REF!</definedName>
    <definedName name="RCTVHRS" localSheetId="3">#REF!</definedName>
    <definedName name="RCTVHRS">#REF!</definedName>
    <definedName name="RDRBLK1C" localSheetId="1">#REF!</definedName>
    <definedName name="RDRBLK1C" localSheetId="5">#REF!</definedName>
    <definedName name="RDRBLK1C" localSheetId="7">#REF!</definedName>
    <definedName name="RDRBLK1C" localSheetId="6">#REF!</definedName>
    <definedName name="RDRBLK1C" localSheetId="3">#REF!</definedName>
    <definedName name="RDRBLK1C">#REF!</definedName>
    <definedName name="RDRBLK1Q" localSheetId="1">#REF!</definedName>
    <definedName name="RDRBLK1Q" localSheetId="5">#REF!</definedName>
    <definedName name="RDRBLK1Q" localSheetId="7">#REF!</definedName>
    <definedName name="RDRBLK1Q" localSheetId="6">#REF!</definedName>
    <definedName name="RDRBLK1Q" localSheetId="3">#REF!</definedName>
    <definedName name="RDRBLK1Q">#REF!</definedName>
    <definedName name="RDRBLK2C" localSheetId="1">#REF!</definedName>
    <definedName name="RDRBLK2C" localSheetId="5">#REF!</definedName>
    <definedName name="RDRBLK2C" localSheetId="7">#REF!</definedName>
    <definedName name="RDRBLK2C" localSheetId="6">#REF!</definedName>
    <definedName name="RDRBLK2C" localSheetId="3">#REF!</definedName>
    <definedName name="RDRBLK2C">#REF!</definedName>
    <definedName name="RDRBLK2Q" localSheetId="1">#REF!</definedName>
    <definedName name="RDRBLK2Q" localSheetId="5">#REF!</definedName>
    <definedName name="RDRBLK2Q" localSheetId="7">#REF!</definedName>
    <definedName name="RDRBLK2Q" localSheetId="6">#REF!</definedName>
    <definedName name="RDRBLK2Q" localSheetId="3">#REF!</definedName>
    <definedName name="RDRBLK2Q">#REF!</definedName>
    <definedName name="RDRBLK3C" localSheetId="1">#REF!</definedName>
    <definedName name="RDRBLK3C" localSheetId="5">#REF!</definedName>
    <definedName name="RDRBLK3C" localSheetId="7">#REF!</definedName>
    <definedName name="RDRBLK3C" localSheetId="6">#REF!</definedName>
    <definedName name="RDRBLK3C" localSheetId="3">#REF!</definedName>
    <definedName name="RDRBLK3C">#REF!</definedName>
    <definedName name="RDRBLK3Q" localSheetId="1">#REF!</definedName>
    <definedName name="RDRBLK3Q" localSheetId="5">#REF!</definedName>
    <definedName name="RDRBLK3Q" localSheetId="7">#REF!</definedName>
    <definedName name="RDRBLK3Q" localSheetId="6">#REF!</definedName>
    <definedName name="RDRBLK3Q" localSheetId="3">#REF!</definedName>
    <definedName name="RDRBLK3Q">#REF!</definedName>
    <definedName name="RDRBLKTC" localSheetId="1">#REF!</definedName>
    <definedName name="RDRBLKTC" localSheetId="5">#REF!</definedName>
    <definedName name="RDRBLKTC" localSheetId="7">#REF!</definedName>
    <definedName name="RDRBLKTC" localSheetId="6">#REF!</definedName>
    <definedName name="RDRBLKTC" localSheetId="3">#REF!</definedName>
    <definedName name="RDRBLKTC">#REF!</definedName>
    <definedName name="RDRBLKTC1" localSheetId="1">#REF!</definedName>
    <definedName name="RDRBLKTC1" localSheetId="5">#REF!</definedName>
    <definedName name="RDRBLKTC1" localSheetId="7">#REF!</definedName>
    <definedName name="RDRBLKTC1" localSheetId="6">#REF!</definedName>
    <definedName name="RDRBLKTC1" localSheetId="3">#REF!</definedName>
    <definedName name="RDRBLKTC1">#REF!</definedName>
    <definedName name="RDRBLKTC10" localSheetId="1">#REF!</definedName>
    <definedName name="RDRBLKTC10" localSheetId="5">#REF!</definedName>
    <definedName name="RDRBLKTC10" localSheetId="7">#REF!</definedName>
    <definedName name="RDRBLKTC10" localSheetId="6">#REF!</definedName>
    <definedName name="RDRBLKTC10" localSheetId="3">#REF!</definedName>
    <definedName name="RDRBLKTC10">#REF!</definedName>
    <definedName name="RDRBLKTC11" localSheetId="1">#REF!</definedName>
    <definedName name="RDRBLKTC11" localSheetId="5">#REF!</definedName>
    <definedName name="RDRBLKTC11" localSheetId="7">#REF!</definedName>
    <definedName name="RDRBLKTC11" localSheetId="6">#REF!</definedName>
    <definedName name="RDRBLKTC11" localSheetId="3">#REF!</definedName>
    <definedName name="RDRBLKTC11">#REF!</definedName>
    <definedName name="RDRBLKTC12" localSheetId="1">#REF!</definedName>
    <definedName name="RDRBLKTC12" localSheetId="5">#REF!</definedName>
    <definedName name="RDRBLKTC12" localSheetId="7">#REF!</definedName>
    <definedName name="RDRBLKTC12" localSheetId="6">#REF!</definedName>
    <definedName name="RDRBLKTC12" localSheetId="3">#REF!</definedName>
    <definedName name="RDRBLKTC12">#REF!</definedName>
    <definedName name="RDRBLKTC13" localSheetId="1">#REF!</definedName>
    <definedName name="RDRBLKTC13" localSheetId="5">#REF!</definedName>
    <definedName name="RDRBLKTC13" localSheetId="7">#REF!</definedName>
    <definedName name="RDRBLKTC13" localSheetId="6">#REF!</definedName>
    <definedName name="RDRBLKTC13" localSheetId="3">#REF!</definedName>
    <definedName name="RDRBLKTC13">#REF!</definedName>
    <definedName name="RDRBLKTC14" localSheetId="1">#REF!</definedName>
    <definedName name="RDRBLKTC14" localSheetId="5">#REF!</definedName>
    <definedName name="RDRBLKTC14" localSheetId="7">#REF!</definedName>
    <definedName name="RDRBLKTC14" localSheetId="6">#REF!</definedName>
    <definedName name="RDRBLKTC14" localSheetId="3">#REF!</definedName>
    <definedName name="RDRBLKTC14">#REF!</definedName>
    <definedName name="RDRBLKTC15" localSheetId="1">#REF!</definedName>
    <definedName name="RDRBLKTC15" localSheetId="5">#REF!</definedName>
    <definedName name="RDRBLKTC15" localSheetId="7">#REF!</definedName>
    <definedName name="RDRBLKTC15" localSheetId="6">#REF!</definedName>
    <definedName name="RDRBLKTC15" localSheetId="3">#REF!</definedName>
    <definedName name="RDRBLKTC15">#REF!</definedName>
    <definedName name="RDRBLKTC16" localSheetId="1">#REF!</definedName>
    <definedName name="RDRBLKTC16" localSheetId="5">#REF!</definedName>
    <definedName name="RDRBLKTC16" localSheetId="7">#REF!</definedName>
    <definedName name="RDRBLKTC16" localSheetId="6">#REF!</definedName>
    <definedName name="RDRBLKTC16" localSheetId="3">#REF!</definedName>
    <definedName name="RDRBLKTC16">#REF!</definedName>
    <definedName name="RDRBLKTC17" localSheetId="1">#REF!</definedName>
    <definedName name="RDRBLKTC17" localSheetId="5">#REF!</definedName>
    <definedName name="RDRBLKTC17" localSheetId="7">#REF!</definedName>
    <definedName name="RDRBLKTC17" localSheetId="6">#REF!</definedName>
    <definedName name="RDRBLKTC17" localSheetId="3">#REF!</definedName>
    <definedName name="RDRBLKTC17">#REF!</definedName>
    <definedName name="RDRBLKTC18" localSheetId="1">#REF!</definedName>
    <definedName name="RDRBLKTC18" localSheetId="5">#REF!</definedName>
    <definedName name="RDRBLKTC18" localSheetId="7">#REF!</definedName>
    <definedName name="RDRBLKTC18" localSheetId="6">#REF!</definedName>
    <definedName name="RDRBLKTC18" localSheetId="3">#REF!</definedName>
    <definedName name="RDRBLKTC18">#REF!</definedName>
    <definedName name="RDRBLKTC19" localSheetId="1">#REF!</definedName>
    <definedName name="RDRBLKTC19" localSheetId="5">#REF!</definedName>
    <definedName name="RDRBLKTC19" localSheetId="7">#REF!</definedName>
    <definedName name="RDRBLKTC19" localSheetId="6">#REF!</definedName>
    <definedName name="RDRBLKTC19" localSheetId="3">#REF!</definedName>
    <definedName name="RDRBLKTC19">#REF!</definedName>
    <definedName name="RDRBLKTC2" localSheetId="1">#REF!</definedName>
    <definedName name="RDRBLKTC2" localSheetId="5">#REF!</definedName>
    <definedName name="RDRBLKTC2" localSheetId="7">#REF!</definedName>
    <definedName name="RDRBLKTC2" localSheetId="6">#REF!</definedName>
    <definedName name="RDRBLKTC2" localSheetId="3">#REF!</definedName>
    <definedName name="RDRBLKTC2">#REF!</definedName>
    <definedName name="RDRBLKTC20" localSheetId="1">#REF!</definedName>
    <definedName name="RDRBLKTC20" localSheetId="5">#REF!</definedName>
    <definedName name="RDRBLKTC20" localSheetId="7">#REF!</definedName>
    <definedName name="RDRBLKTC20" localSheetId="6">#REF!</definedName>
    <definedName name="RDRBLKTC20" localSheetId="3">#REF!</definedName>
    <definedName name="RDRBLKTC20">#REF!</definedName>
    <definedName name="RDRBLKTC3" localSheetId="1">#REF!</definedName>
    <definedName name="RDRBLKTC3" localSheetId="5">#REF!</definedName>
    <definedName name="RDRBLKTC3" localSheetId="7">#REF!</definedName>
    <definedName name="RDRBLKTC3" localSheetId="6">#REF!</definedName>
    <definedName name="RDRBLKTC3" localSheetId="3">#REF!</definedName>
    <definedName name="RDRBLKTC3">#REF!</definedName>
    <definedName name="RDRBLKTC4" localSheetId="1">#REF!</definedName>
    <definedName name="RDRBLKTC4" localSheetId="5">#REF!</definedName>
    <definedName name="RDRBLKTC4" localSheetId="7">#REF!</definedName>
    <definedName name="RDRBLKTC4" localSheetId="6">#REF!</definedName>
    <definedName name="RDRBLKTC4" localSheetId="3">#REF!</definedName>
    <definedName name="RDRBLKTC4">#REF!</definedName>
    <definedName name="RDRBLKTC5" localSheetId="1">#REF!</definedName>
    <definedName name="RDRBLKTC5" localSheetId="5">#REF!</definedName>
    <definedName name="RDRBLKTC5" localSheetId="7">#REF!</definedName>
    <definedName name="RDRBLKTC5" localSheetId="6">#REF!</definedName>
    <definedName name="RDRBLKTC5" localSheetId="3">#REF!</definedName>
    <definedName name="RDRBLKTC5">#REF!</definedName>
    <definedName name="RDRBLKTC6" localSheetId="1">#REF!</definedName>
    <definedName name="RDRBLKTC6" localSheetId="5">#REF!</definedName>
    <definedName name="RDRBLKTC6" localSheetId="7">#REF!</definedName>
    <definedName name="RDRBLKTC6" localSheetId="6">#REF!</definedName>
    <definedName name="RDRBLKTC6" localSheetId="3">#REF!</definedName>
    <definedName name="RDRBLKTC6">#REF!</definedName>
    <definedName name="RDRBLKTC7" localSheetId="1">#REF!</definedName>
    <definedName name="RDRBLKTC7" localSheetId="5">#REF!</definedName>
    <definedName name="RDRBLKTC7" localSheetId="7">#REF!</definedName>
    <definedName name="RDRBLKTC7" localSheetId="6">#REF!</definedName>
    <definedName name="RDRBLKTC7" localSheetId="3">#REF!</definedName>
    <definedName name="RDRBLKTC7">#REF!</definedName>
    <definedName name="RDRBLKTC8" localSheetId="1">#REF!</definedName>
    <definedName name="RDRBLKTC8" localSheetId="5">#REF!</definedName>
    <definedName name="RDRBLKTC8" localSheetId="7">#REF!</definedName>
    <definedName name="RDRBLKTC8" localSheetId="6">#REF!</definedName>
    <definedName name="RDRBLKTC8" localSheetId="3">#REF!</definedName>
    <definedName name="RDRBLKTC8">#REF!</definedName>
    <definedName name="RDRBLKTC9" localSheetId="1">#REF!</definedName>
    <definedName name="RDRBLKTC9" localSheetId="5">#REF!</definedName>
    <definedName name="RDRBLKTC9" localSheetId="7">#REF!</definedName>
    <definedName name="RDRBLKTC9" localSheetId="6">#REF!</definedName>
    <definedName name="RDRBLKTC9" localSheetId="3">#REF!</definedName>
    <definedName name="RDRBLKTC9">#REF!</definedName>
    <definedName name="RDRBLKTQ" localSheetId="1">#REF!</definedName>
    <definedName name="RDRBLKTQ" localSheetId="5">#REF!</definedName>
    <definedName name="RDRBLKTQ" localSheetId="7">#REF!</definedName>
    <definedName name="RDRBLKTQ" localSheetId="6">#REF!</definedName>
    <definedName name="RDRBLKTQ" localSheetId="3">#REF!</definedName>
    <definedName name="RDRBLKTQ">#REF!</definedName>
    <definedName name="RDRCODE" localSheetId="1">#REF!</definedName>
    <definedName name="RDRCODE" localSheetId="5">#REF!</definedName>
    <definedName name="RDRCODE" localSheetId="7">#REF!</definedName>
    <definedName name="RDRCODE" localSheetId="6">#REF!</definedName>
    <definedName name="RDRCODE" localSheetId="3">#REF!</definedName>
    <definedName name="RDRCODE">#REF!</definedName>
    <definedName name="RDRCYCLE" localSheetId="1">#REF!</definedName>
    <definedName name="RDRCYCLE" localSheetId="5">#REF!</definedName>
    <definedName name="RDRCYCLE" localSheetId="7">#REF!</definedName>
    <definedName name="RDRCYCLE" localSheetId="6">#REF!</definedName>
    <definedName name="RDRCYCLE" localSheetId="3">#REF!</definedName>
    <definedName name="RDRCYCLE">#REF!</definedName>
    <definedName name="RDRDATE" localSheetId="1">#REF!</definedName>
    <definedName name="RDRDATE" localSheetId="5">#REF!</definedName>
    <definedName name="RDRDATE" localSheetId="7">#REF!</definedName>
    <definedName name="RDRDATE" localSheetId="6">#REF!</definedName>
    <definedName name="RDRDATE" localSheetId="3">#REF!</definedName>
    <definedName name="RDRDATE">#REF!</definedName>
    <definedName name="RDRNAME" localSheetId="1">#REF!</definedName>
    <definedName name="RDRNAME" localSheetId="5">#REF!</definedName>
    <definedName name="RDRNAME" localSheetId="7">#REF!</definedName>
    <definedName name="RDRNAME" localSheetId="6">#REF!</definedName>
    <definedName name="RDRNAME" localSheetId="3">#REF!</definedName>
    <definedName name="RDRNAME">#REF!</definedName>
    <definedName name="RDRRATEB" localSheetId="1">#REF!</definedName>
    <definedName name="RDRRATEB" localSheetId="5">#REF!</definedName>
    <definedName name="RDRRATEB" localSheetId="7">#REF!</definedName>
    <definedName name="RDRRATEB" localSheetId="6">#REF!</definedName>
    <definedName name="RDRRATEB" localSheetId="3">#REF!</definedName>
    <definedName name="RDRRATEB">#REF!</definedName>
    <definedName name="RDRRATEB1" localSheetId="1">#REF!</definedName>
    <definedName name="RDRRATEB1" localSheetId="5">#REF!</definedName>
    <definedName name="RDRRATEB1" localSheetId="7">#REF!</definedName>
    <definedName name="RDRRATEB1" localSheetId="6">#REF!</definedName>
    <definedName name="RDRRATEB1" localSheetId="3">#REF!</definedName>
    <definedName name="RDRRATEB1">#REF!</definedName>
    <definedName name="RDRRATEB10" localSheetId="1">#REF!</definedName>
    <definedName name="RDRRATEB10" localSheetId="5">#REF!</definedName>
    <definedName name="RDRRATEB10" localSheetId="7">#REF!</definedName>
    <definedName name="RDRRATEB10" localSheetId="6">#REF!</definedName>
    <definedName name="RDRRATEB10" localSheetId="3">#REF!</definedName>
    <definedName name="RDRRATEB10">#REF!</definedName>
    <definedName name="RDRRATEB11" localSheetId="1">#REF!</definedName>
    <definedName name="RDRRATEB11" localSheetId="5">#REF!</definedName>
    <definedName name="RDRRATEB11" localSheetId="7">#REF!</definedName>
    <definedName name="RDRRATEB11" localSheetId="6">#REF!</definedName>
    <definedName name="RDRRATEB11" localSheetId="3">#REF!</definedName>
    <definedName name="RDRRATEB11">#REF!</definedName>
    <definedName name="RDRRATEB12" localSheetId="1">#REF!</definedName>
    <definedName name="RDRRATEB12" localSheetId="5">#REF!</definedName>
    <definedName name="RDRRATEB12" localSheetId="7">#REF!</definedName>
    <definedName name="RDRRATEB12" localSheetId="6">#REF!</definedName>
    <definedName name="RDRRATEB12" localSheetId="3">#REF!</definedName>
    <definedName name="RDRRATEB12">#REF!</definedName>
    <definedName name="RDRRATEB13" localSheetId="1">#REF!</definedName>
    <definedName name="RDRRATEB13" localSheetId="5">#REF!</definedName>
    <definedName name="RDRRATEB13" localSheetId="7">#REF!</definedName>
    <definedName name="RDRRATEB13" localSheetId="6">#REF!</definedName>
    <definedName name="RDRRATEB13" localSheetId="3">#REF!</definedName>
    <definedName name="RDRRATEB13">#REF!</definedName>
    <definedName name="RDRRATEB14" localSheetId="1">#REF!</definedName>
    <definedName name="RDRRATEB14" localSheetId="5">#REF!</definedName>
    <definedName name="RDRRATEB14" localSheetId="7">#REF!</definedName>
    <definedName name="RDRRATEB14" localSheetId="6">#REF!</definedName>
    <definedName name="RDRRATEB14" localSheetId="3">#REF!</definedName>
    <definedName name="RDRRATEB14">#REF!</definedName>
    <definedName name="RDRRATEB15" localSheetId="1">#REF!</definedName>
    <definedName name="RDRRATEB15" localSheetId="5">#REF!</definedName>
    <definedName name="RDRRATEB15" localSheetId="7">#REF!</definedName>
    <definedName name="RDRRATEB15" localSheetId="6">#REF!</definedName>
    <definedName name="RDRRATEB15" localSheetId="3">#REF!</definedName>
    <definedName name="RDRRATEB15">#REF!</definedName>
    <definedName name="RDRRATEB16" localSheetId="1">#REF!</definedName>
    <definedName name="RDRRATEB16" localSheetId="5">#REF!</definedName>
    <definedName name="RDRRATEB16" localSheetId="7">#REF!</definedName>
    <definedName name="RDRRATEB16" localSheetId="6">#REF!</definedName>
    <definedName name="RDRRATEB16" localSheetId="3">#REF!</definedName>
    <definedName name="RDRRATEB16">#REF!</definedName>
    <definedName name="RDRRATEB17" localSheetId="1">#REF!</definedName>
    <definedName name="RDRRATEB17" localSheetId="5">#REF!</definedName>
    <definedName name="RDRRATEB17" localSheetId="7">#REF!</definedName>
    <definedName name="RDRRATEB17" localSheetId="6">#REF!</definedName>
    <definedName name="RDRRATEB17" localSheetId="3">#REF!</definedName>
    <definedName name="RDRRATEB17">#REF!</definedName>
    <definedName name="RDRRATEB18" localSheetId="1">#REF!</definedName>
    <definedName name="RDRRATEB18" localSheetId="5">#REF!</definedName>
    <definedName name="RDRRATEB18" localSheetId="7">#REF!</definedName>
    <definedName name="RDRRATEB18" localSheetId="6">#REF!</definedName>
    <definedName name="RDRRATEB18" localSheetId="3">#REF!</definedName>
    <definedName name="RDRRATEB18">#REF!</definedName>
    <definedName name="RDRRATEB19" localSheetId="1">#REF!</definedName>
    <definedName name="RDRRATEB19" localSheetId="5">#REF!</definedName>
    <definedName name="RDRRATEB19" localSheetId="7">#REF!</definedName>
    <definedName name="RDRRATEB19" localSheetId="6">#REF!</definedName>
    <definedName name="RDRRATEB19" localSheetId="3">#REF!</definedName>
    <definedName name="RDRRATEB19">#REF!</definedName>
    <definedName name="RDRRATEB2" localSheetId="1">#REF!</definedName>
    <definedName name="RDRRATEB2" localSheetId="5">#REF!</definedName>
    <definedName name="RDRRATEB2" localSheetId="7">#REF!</definedName>
    <definedName name="RDRRATEB2" localSheetId="6">#REF!</definedName>
    <definedName name="RDRRATEB2" localSheetId="3">#REF!</definedName>
    <definedName name="RDRRATEB2">#REF!</definedName>
    <definedName name="RDRRATEB20" localSheetId="1">#REF!</definedName>
    <definedName name="RDRRATEB20" localSheetId="5">#REF!</definedName>
    <definedName name="RDRRATEB20" localSheetId="7">#REF!</definedName>
    <definedName name="RDRRATEB20" localSheetId="6">#REF!</definedName>
    <definedName name="RDRRATEB20" localSheetId="3">#REF!</definedName>
    <definedName name="RDRRATEB20">#REF!</definedName>
    <definedName name="RDRRATEB3" localSheetId="1">#REF!</definedName>
    <definedName name="RDRRATEB3" localSheetId="5">#REF!</definedName>
    <definedName name="RDRRATEB3" localSheetId="7">#REF!</definedName>
    <definedName name="RDRRATEB3" localSheetId="6">#REF!</definedName>
    <definedName name="RDRRATEB3" localSheetId="3">#REF!</definedName>
    <definedName name="RDRRATEB3">#REF!</definedName>
    <definedName name="RDRRATEB4" localSheetId="1">#REF!</definedName>
    <definedName name="RDRRATEB4" localSheetId="5">#REF!</definedName>
    <definedName name="RDRRATEB4" localSheetId="7">#REF!</definedName>
    <definedName name="RDRRATEB4" localSheetId="6">#REF!</definedName>
    <definedName name="RDRRATEB4" localSheetId="3">#REF!</definedName>
    <definedName name="RDRRATEB4">#REF!</definedName>
    <definedName name="RDRRATEB5" localSheetId="1">#REF!</definedName>
    <definedName name="RDRRATEB5" localSheetId="5">#REF!</definedName>
    <definedName name="RDRRATEB5" localSheetId="7">#REF!</definedName>
    <definedName name="RDRRATEB5" localSheetId="6">#REF!</definedName>
    <definedName name="RDRRATEB5" localSheetId="3">#REF!</definedName>
    <definedName name="RDRRATEB5">#REF!</definedName>
    <definedName name="RDRRATEB6" localSheetId="1">#REF!</definedName>
    <definedName name="RDRRATEB6" localSheetId="5">#REF!</definedName>
    <definedName name="RDRRATEB6" localSheetId="7">#REF!</definedName>
    <definedName name="RDRRATEB6" localSheetId="6">#REF!</definedName>
    <definedName name="RDRRATEB6" localSheetId="3">#REF!</definedName>
    <definedName name="RDRRATEB6">#REF!</definedName>
    <definedName name="RDRRATEB7" localSheetId="1">#REF!</definedName>
    <definedName name="RDRRATEB7" localSheetId="5">#REF!</definedName>
    <definedName name="RDRRATEB7" localSheetId="7">#REF!</definedName>
    <definedName name="RDRRATEB7" localSheetId="6">#REF!</definedName>
    <definedName name="RDRRATEB7" localSheetId="3">#REF!</definedName>
    <definedName name="RDRRATEB7">#REF!</definedName>
    <definedName name="RDRRATEB8" localSheetId="1">#REF!</definedName>
    <definedName name="RDRRATEB8" localSheetId="5">#REF!</definedName>
    <definedName name="RDRRATEB8" localSheetId="7">#REF!</definedName>
    <definedName name="RDRRATEB8" localSheetId="6">#REF!</definedName>
    <definedName name="RDRRATEB8" localSheetId="3">#REF!</definedName>
    <definedName name="RDRRATEB8">#REF!</definedName>
    <definedName name="RDRRATEB9" localSheetId="1">#REF!</definedName>
    <definedName name="RDRRATEB9" localSheetId="5">#REF!</definedName>
    <definedName name="RDRRATEB9" localSheetId="7">#REF!</definedName>
    <definedName name="RDRRATEB9" localSheetId="6">#REF!</definedName>
    <definedName name="RDRRATEB9" localSheetId="3">#REF!</definedName>
    <definedName name="RDRRATEB9">#REF!</definedName>
    <definedName name="RDRRATED" localSheetId="1">#REF!</definedName>
    <definedName name="RDRRATED" localSheetId="5">#REF!</definedName>
    <definedName name="RDRRATED" localSheetId="7">#REF!</definedName>
    <definedName name="RDRRATED" localSheetId="6">#REF!</definedName>
    <definedName name="RDRRATED" localSheetId="3">#REF!</definedName>
    <definedName name="RDRRATED">#REF!</definedName>
    <definedName name="RDRRATED1" localSheetId="1">#REF!</definedName>
    <definedName name="RDRRATED1" localSheetId="5">#REF!</definedName>
    <definedName name="RDRRATED1" localSheetId="7">#REF!</definedName>
    <definedName name="RDRRATED1" localSheetId="6">#REF!</definedName>
    <definedName name="RDRRATED1" localSheetId="3">#REF!</definedName>
    <definedName name="RDRRATED1">#REF!</definedName>
    <definedName name="RDRRATED10" localSheetId="1">#REF!</definedName>
    <definedName name="RDRRATED10" localSheetId="5">#REF!</definedName>
    <definedName name="RDRRATED10" localSheetId="7">#REF!</definedName>
    <definedName name="RDRRATED10" localSheetId="6">#REF!</definedName>
    <definedName name="RDRRATED10" localSheetId="3">#REF!</definedName>
    <definedName name="RDRRATED10">#REF!</definedName>
    <definedName name="RDRRATED11" localSheetId="1">#REF!</definedName>
    <definedName name="RDRRATED11" localSheetId="5">#REF!</definedName>
    <definedName name="RDRRATED11" localSheetId="7">#REF!</definedName>
    <definedName name="RDRRATED11" localSheetId="6">#REF!</definedName>
    <definedName name="RDRRATED11" localSheetId="3">#REF!</definedName>
    <definedName name="RDRRATED11">#REF!</definedName>
    <definedName name="RDRRATED12" localSheetId="1">#REF!</definedName>
    <definedName name="RDRRATED12" localSheetId="5">#REF!</definedName>
    <definedName name="RDRRATED12" localSheetId="7">#REF!</definedName>
    <definedName name="RDRRATED12" localSheetId="6">#REF!</definedName>
    <definedName name="RDRRATED12" localSheetId="3">#REF!</definedName>
    <definedName name="RDRRATED12">#REF!</definedName>
    <definedName name="RDRRATED13" localSheetId="1">#REF!</definedName>
    <definedName name="RDRRATED13" localSheetId="5">#REF!</definedName>
    <definedName name="RDRRATED13" localSheetId="7">#REF!</definedName>
    <definedName name="RDRRATED13" localSheetId="6">#REF!</definedName>
    <definedName name="RDRRATED13" localSheetId="3">#REF!</definedName>
    <definedName name="RDRRATED13">#REF!</definedName>
    <definedName name="RDRRATED14" localSheetId="1">#REF!</definedName>
    <definedName name="RDRRATED14" localSheetId="5">#REF!</definedName>
    <definedName name="RDRRATED14" localSheetId="7">#REF!</definedName>
    <definedName name="RDRRATED14" localSheetId="6">#REF!</definedName>
    <definedName name="RDRRATED14" localSheetId="3">#REF!</definedName>
    <definedName name="RDRRATED14">#REF!</definedName>
    <definedName name="RDRRATED15" localSheetId="1">#REF!</definedName>
    <definedName name="RDRRATED15" localSheetId="5">#REF!</definedName>
    <definedName name="RDRRATED15" localSheetId="7">#REF!</definedName>
    <definedName name="RDRRATED15" localSheetId="6">#REF!</definedName>
    <definedName name="RDRRATED15" localSheetId="3">#REF!</definedName>
    <definedName name="RDRRATED15">#REF!</definedName>
    <definedName name="RDRRATED16" localSheetId="1">#REF!</definedName>
    <definedName name="RDRRATED16" localSheetId="5">#REF!</definedName>
    <definedName name="RDRRATED16" localSheetId="7">#REF!</definedName>
    <definedName name="RDRRATED16" localSheetId="6">#REF!</definedName>
    <definedName name="RDRRATED16" localSheetId="3">#REF!</definedName>
    <definedName name="RDRRATED16">#REF!</definedName>
    <definedName name="RDRRATED17" localSheetId="1">#REF!</definedName>
    <definedName name="RDRRATED17" localSheetId="5">#REF!</definedName>
    <definedName name="RDRRATED17" localSheetId="7">#REF!</definedName>
    <definedName name="RDRRATED17" localSheetId="6">#REF!</definedName>
    <definedName name="RDRRATED17" localSheetId="3">#REF!</definedName>
    <definedName name="RDRRATED17">#REF!</definedName>
    <definedName name="RDRRATED18" localSheetId="1">#REF!</definedName>
    <definedName name="RDRRATED18" localSheetId="5">#REF!</definedName>
    <definedName name="RDRRATED18" localSheetId="7">#REF!</definedName>
    <definedName name="RDRRATED18" localSheetId="6">#REF!</definedName>
    <definedName name="RDRRATED18" localSheetId="3">#REF!</definedName>
    <definedName name="RDRRATED18">#REF!</definedName>
    <definedName name="RDRRATED19" localSheetId="1">#REF!</definedName>
    <definedName name="RDRRATED19" localSheetId="5">#REF!</definedName>
    <definedName name="RDRRATED19" localSheetId="7">#REF!</definedName>
    <definedName name="RDRRATED19" localSheetId="6">#REF!</definedName>
    <definedName name="RDRRATED19" localSheetId="3">#REF!</definedName>
    <definedName name="RDRRATED19">#REF!</definedName>
    <definedName name="RDRRATED2" localSheetId="1">#REF!</definedName>
    <definedName name="RDRRATED2" localSheetId="5">#REF!</definedName>
    <definedName name="RDRRATED2" localSheetId="7">#REF!</definedName>
    <definedName name="RDRRATED2" localSheetId="6">#REF!</definedName>
    <definedName name="RDRRATED2" localSheetId="3">#REF!</definedName>
    <definedName name="RDRRATED2">#REF!</definedName>
    <definedName name="RDRRATED20" localSheetId="1">#REF!</definedName>
    <definedName name="RDRRATED20" localSheetId="5">#REF!</definedName>
    <definedName name="RDRRATED20" localSheetId="7">#REF!</definedName>
    <definedName name="RDRRATED20" localSheetId="6">#REF!</definedName>
    <definedName name="RDRRATED20" localSheetId="3">#REF!</definedName>
    <definedName name="RDRRATED20">#REF!</definedName>
    <definedName name="RDRRATED3" localSheetId="1">#REF!</definedName>
    <definedName name="RDRRATED3" localSheetId="5">#REF!</definedName>
    <definedName name="RDRRATED3" localSheetId="7">#REF!</definedName>
    <definedName name="RDRRATED3" localSheetId="6">#REF!</definedName>
    <definedName name="RDRRATED3" localSheetId="3">#REF!</definedName>
    <definedName name="RDRRATED3">#REF!</definedName>
    <definedName name="RDRRATED4" localSheetId="1">#REF!</definedName>
    <definedName name="RDRRATED4" localSheetId="5">#REF!</definedName>
    <definedName name="RDRRATED4" localSheetId="7">#REF!</definedName>
    <definedName name="RDRRATED4" localSheetId="6">#REF!</definedName>
    <definedName name="RDRRATED4" localSheetId="3">#REF!</definedName>
    <definedName name="RDRRATED4">#REF!</definedName>
    <definedName name="RDRRATED5" localSheetId="1">#REF!</definedName>
    <definedName name="RDRRATED5" localSheetId="5">#REF!</definedName>
    <definedName name="RDRRATED5" localSheetId="7">#REF!</definedName>
    <definedName name="RDRRATED5" localSheetId="6">#REF!</definedName>
    <definedName name="RDRRATED5" localSheetId="3">#REF!</definedName>
    <definedName name="RDRRATED5">#REF!</definedName>
    <definedName name="RDRRATED6" localSheetId="1">#REF!</definedName>
    <definedName name="RDRRATED6" localSheetId="5">#REF!</definedName>
    <definedName name="RDRRATED6" localSheetId="7">#REF!</definedName>
    <definedName name="RDRRATED6" localSheetId="6">#REF!</definedName>
    <definedName name="RDRRATED6" localSheetId="3">#REF!</definedName>
    <definedName name="RDRRATED6">#REF!</definedName>
    <definedName name="RDRRATED7" localSheetId="1">#REF!</definedName>
    <definedName name="RDRRATED7" localSheetId="5">#REF!</definedName>
    <definedName name="RDRRATED7" localSheetId="7">#REF!</definedName>
    <definedName name="RDRRATED7" localSheetId="6">#REF!</definedName>
    <definedName name="RDRRATED7" localSheetId="3">#REF!</definedName>
    <definedName name="RDRRATED7">#REF!</definedName>
    <definedName name="RDRRATED8" localSheetId="1">#REF!</definedName>
    <definedName name="RDRRATED8" localSheetId="5">#REF!</definedName>
    <definedName name="RDRRATED8" localSheetId="7">#REF!</definedName>
    <definedName name="RDRRATED8" localSheetId="6">#REF!</definedName>
    <definedName name="RDRRATED8" localSheetId="3">#REF!</definedName>
    <definedName name="RDRRATED8">#REF!</definedName>
    <definedName name="RDRRATED9" localSheetId="1">#REF!</definedName>
    <definedName name="RDRRATED9" localSheetId="5">#REF!</definedName>
    <definedName name="RDRRATED9" localSheetId="7">#REF!</definedName>
    <definedName name="RDRRATED9" localSheetId="6">#REF!</definedName>
    <definedName name="RDRRATED9" localSheetId="3">#REF!</definedName>
    <definedName name="RDRRATED9">#REF!</definedName>
    <definedName name="RDRRATEG" localSheetId="1">#REF!</definedName>
    <definedName name="RDRRATEG" localSheetId="5">#REF!</definedName>
    <definedName name="RDRRATEG" localSheetId="7">#REF!</definedName>
    <definedName name="RDRRATEG" localSheetId="6">#REF!</definedName>
    <definedName name="RDRRATEG" localSheetId="3">#REF!</definedName>
    <definedName name="RDRRATEG">#REF!</definedName>
    <definedName name="RDRRATEG1" localSheetId="1">#REF!</definedName>
    <definedName name="RDRRATEG1" localSheetId="5">#REF!</definedName>
    <definedName name="RDRRATEG1" localSheetId="7">#REF!</definedName>
    <definedName name="RDRRATEG1" localSheetId="6">#REF!</definedName>
    <definedName name="RDRRATEG1" localSheetId="3">#REF!</definedName>
    <definedName name="RDRRATEG1">#REF!</definedName>
    <definedName name="RDRRATEG10" localSheetId="1">#REF!</definedName>
    <definedName name="RDRRATEG10" localSheetId="5">#REF!</definedName>
    <definedName name="RDRRATEG10" localSheetId="7">#REF!</definedName>
    <definedName name="RDRRATEG10" localSheetId="6">#REF!</definedName>
    <definedName name="RDRRATEG10" localSheetId="3">#REF!</definedName>
    <definedName name="RDRRATEG10">#REF!</definedName>
    <definedName name="RDRRATEG11" localSheetId="1">#REF!</definedName>
    <definedName name="RDRRATEG11" localSheetId="5">#REF!</definedName>
    <definedName name="RDRRATEG11" localSheetId="7">#REF!</definedName>
    <definedName name="RDRRATEG11" localSheetId="6">#REF!</definedName>
    <definedName name="RDRRATEG11" localSheetId="3">#REF!</definedName>
    <definedName name="RDRRATEG11">#REF!</definedName>
    <definedName name="RDRRATEG12" localSheetId="1">#REF!</definedName>
    <definedName name="RDRRATEG12" localSheetId="5">#REF!</definedName>
    <definedName name="RDRRATEG12" localSheetId="7">#REF!</definedName>
    <definedName name="RDRRATEG12" localSheetId="6">#REF!</definedName>
    <definedName name="RDRRATEG12" localSheetId="3">#REF!</definedName>
    <definedName name="RDRRATEG12">#REF!</definedName>
    <definedName name="RDRRATEG13" localSheetId="1">#REF!</definedName>
    <definedName name="RDRRATEG13" localSheetId="5">#REF!</definedName>
    <definedName name="RDRRATEG13" localSheetId="7">#REF!</definedName>
    <definedName name="RDRRATEG13" localSheetId="6">#REF!</definedName>
    <definedName name="RDRRATEG13" localSheetId="3">#REF!</definedName>
    <definedName name="RDRRATEG13">#REF!</definedName>
    <definedName name="RDRRATEG14" localSheetId="1">#REF!</definedName>
    <definedName name="RDRRATEG14" localSheetId="5">#REF!</definedName>
    <definedName name="RDRRATEG14" localSheetId="7">#REF!</definedName>
    <definedName name="RDRRATEG14" localSheetId="6">#REF!</definedName>
    <definedName name="RDRRATEG14" localSheetId="3">#REF!</definedName>
    <definedName name="RDRRATEG14">#REF!</definedName>
    <definedName name="RDRRATEG15" localSheetId="1">#REF!</definedName>
    <definedName name="RDRRATEG15" localSheetId="5">#REF!</definedName>
    <definedName name="RDRRATEG15" localSheetId="7">#REF!</definedName>
    <definedName name="RDRRATEG15" localSheetId="6">#REF!</definedName>
    <definedName name="RDRRATEG15" localSheetId="3">#REF!</definedName>
    <definedName name="RDRRATEG15">#REF!</definedName>
    <definedName name="RDRRATEG16" localSheetId="1">#REF!</definedName>
    <definedName name="RDRRATEG16" localSheetId="5">#REF!</definedName>
    <definedName name="RDRRATEG16" localSheetId="7">#REF!</definedName>
    <definedName name="RDRRATEG16" localSheetId="6">#REF!</definedName>
    <definedName name="RDRRATEG16" localSheetId="3">#REF!</definedName>
    <definedName name="RDRRATEG16">#REF!</definedName>
    <definedName name="RDRRATEG17" localSheetId="1">#REF!</definedName>
    <definedName name="RDRRATEG17" localSheetId="5">#REF!</definedName>
    <definedName name="RDRRATEG17" localSheetId="7">#REF!</definedName>
    <definedName name="RDRRATEG17" localSheetId="6">#REF!</definedName>
    <definedName name="RDRRATEG17" localSheetId="3">#REF!</definedName>
    <definedName name="RDRRATEG17">#REF!</definedName>
    <definedName name="RDRRATEG18" localSheetId="1">#REF!</definedName>
    <definedName name="RDRRATEG18" localSheetId="5">#REF!</definedName>
    <definedName name="RDRRATEG18" localSheetId="7">#REF!</definedName>
    <definedName name="RDRRATEG18" localSheetId="6">#REF!</definedName>
    <definedName name="RDRRATEG18" localSheetId="3">#REF!</definedName>
    <definedName name="RDRRATEG18">#REF!</definedName>
    <definedName name="RDRRATEG19" localSheetId="1">#REF!</definedName>
    <definedName name="RDRRATEG19" localSheetId="5">#REF!</definedName>
    <definedName name="RDRRATEG19" localSheetId="7">#REF!</definedName>
    <definedName name="RDRRATEG19" localSheetId="6">#REF!</definedName>
    <definedName name="RDRRATEG19" localSheetId="3">#REF!</definedName>
    <definedName name="RDRRATEG19">#REF!</definedName>
    <definedName name="RDRRATEG2" localSheetId="1">#REF!</definedName>
    <definedName name="RDRRATEG2" localSheetId="5">#REF!</definedName>
    <definedName name="RDRRATEG2" localSheetId="7">#REF!</definedName>
    <definedName name="RDRRATEG2" localSheetId="6">#REF!</definedName>
    <definedName name="RDRRATEG2" localSheetId="3">#REF!</definedName>
    <definedName name="RDRRATEG2">#REF!</definedName>
    <definedName name="RDRRATEG20" localSheetId="1">#REF!</definedName>
    <definedName name="RDRRATEG20" localSheetId="5">#REF!</definedName>
    <definedName name="RDRRATEG20" localSheetId="7">#REF!</definedName>
    <definedName name="RDRRATEG20" localSheetId="6">#REF!</definedName>
    <definedName name="RDRRATEG20" localSheetId="3">#REF!</definedName>
    <definedName name="RDRRATEG20">#REF!</definedName>
    <definedName name="RDRRATEG3" localSheetId="1">#REF!</definedName>
    <definedName name="RDRRATEG3" localSheetId="5">#REF!</definedName>
    <definedName name="RDRRATEG3" localSheetId="7">#REF!</definedName>
    <definedName name="RDRRATEG3" localSheetId="6">#REF!</definedName>
    <definedName name="RDRRATEG3" localSheetId="3">#REF!</definedName>
    <definedName name="RDRRATEG3">#REF!</definedName>
    <definedName name="RDRRATEG4" localSheetId="1">#REF!</definedName>
    <definedName name="RDRRATEG4" localSheetId="5">#REF!</definedName>
    <definedName name="RDRRATEG4" localSheetId="7">#REF!</definedName>
    <definedName name="RDRRATEG4" localSheetId="6">#REF!</definedName>
    <definedName name="RDRRATEG4" localSheetId="3">#REF!</definedName>
    <definedName name="RDRRATEG4">#REF!</definedName>
    <definedName name="RDRRATEG5" localSheetId="1">#REF!</definedName>
    <definedName name="RDRRATEG5" localSheetId="5">#REF!</definedName>
    <definedName name="RDRRATEG5" localSheetId="7">#REF!</definedName>
    <definedName name="RDRRATEG5" localSheetId="6">#REF!</definedName>
    <definedName name="RDRRATEG5" localSheetId="3">#REF!</definedName>
    <definedName name="RDRRATEG5">#REF!</definedName>
    <definedName name="RDRRATEG6" localSheetId="1">#REF!</definedName>
    <definedName name="RDRRATEG6" localSheetId="5">#REF!</definedName>
    <definedName name="RDRRATEG6" localSheetId="7">#REF!</definedName>
    <definedName name="RDRRATEG6" localSheetId="6">#REF!</definedName>
    <definedName name="RDRRATEG6" localSheetId="3">#REF!</definedName>
    <definedName name="RDRRATEG6">#REF!</definedName>
    <definedName name="RDRRATEG7" localSheetId="1">#REF!</definedName>
    <definedName name="RDRRATEG7" localSheetId="5">#REF!</definedName>
    <definedName name="RDRRATEG7" localSheetId="7">#REF!</definedName>
    <definedName name="RDRRATEG7" localSheetId="6">#REF!</definedName>
    <definedName name="RDRRATEG7" localSheetId="3">#REF!</definedName>
    <definedName name="RDRRATEG7">#REF!</definedName>
    <definedName name="RDRRATEG8" localSheetId="1">#REF!</definedName>
    <definedName name="RDRRATEG8" localSheetId="5">#REF!</definedName>
    <definedName name="RDRRATEG8" localSheetId="7">#REF!</definedName>
    <definedName name="RDRRATEG8" localSheetId="6">#REF!</definedName>
    <definedName name="RDRRATEG8" localSheetId="3">#REF!</definedName>
    <definedName name="RDRRATEG8">#REF!</definedName>
    <definedName name="RDRRATEG9" localSheetId="1">#REF!</definedName>
    <definedName name="RDRRATEG9" localSheetId="5">#REF!</definedName>
    <definedName name="RDRRATEG9" localSheetId="7">#REF!</definedName>
    <definedName name="RDRRATEG9" localSheetId="6">#REF!</definedName>
    <definedName name="RDRRATEG9" localSheetId="3">#REF!</definedName>
    <definedName name="RDRRATEG9">#REF!</definedName>
    <definedName name="RDRRATET" localSheetId="1">#REF!</definedName>
    <definedName name="RDRRATET" localSheetId="5">#REF!</definedName>
    <definedName name="RDRRATET" localSheetId="7">#REF!</definedName>
    <definedName name="RDRRATET" localSheetId="6">#REF!</definedName>
    <definedName name="RDRRATET" localSheetId="3">#REF!</definedName>
    <definedName name="RDRRATET">#REF!</definedName>
    <definedName name="RDRRATET1" localSheetId="1">#REF!</definedName>
    <definedName name="RDRRATET1" localSheetId="5">#REF!</definedName>
    <definedName name="RDRRATET1" localSheetId="7">#REF!</definedName>
    <definedName name="RDRRATET1" localSheetId="6">#REF!</definedName>
    <definedName name="RDRRATET1" localSheetId="3">#REF!</definedName>
    <definedName name="RDRRATET1">#REF!</definedName>
    <definedName name="RDRRATET10" localSheetId="1">#REF!</definedName>
    <definedName name="RDRRATET10" localSheetId="5">#REF!</definedName>
    <definedName name="RDRRATET10" localSheetId="7">#REF!</definedName>
    <definedName name="RDRRATET10" localSheetId="6">#REF!</definedName>
    <definedName name="RDRRATET10" localSheetId="3">#REF!</definedName>
    <definedName name="RDRRATET10">#REF!</definedName>
    <definedName name="RDRRATET11" localSheetId="1">#REF!</definedName>
    <definedName name="RDRRATET11" localSheetId="5">#REF!</definedName>
    <definedName name="RDRRATET11" localSheetId="7">#REF!</definedName>
    <definedName name="RDRRATET11" localSheetId="6">#REF!</definedName>
    <definedName name="RDRRATET11" localSheetId="3">#REF!</definedName>
    <definedName name="RDRRATET11">#REF!</definedName>
    <definedName name="RDRRATET12" localSheetId="1">#REF!</definedName>
    <definedName name="RDRRATET12" localSheetId="5">#REF!</definedName>
    <definedName name="RDRRATET12" localSheetId="7">#REF!</definedName>
    <definedName name="RDRRATET12" localSheetId="6">#REF!</definedName>
    <definedName name="RDRRATET12" localSheetId="3">#REF!</definedName>
    <definedName name="RDRRATET12">#REF!</definedName>
    <definedName name="RDRRATET13" localSheetId="1">#REF!</definedName>
    <definedName name="RDRRATET13" localSheetId="5">#REF!</definedName>
    <definedName name="RDRRATET13" localSheetId="7">#REF!</definedName>
    <definedName name="RDRRATET13" localSheetId="6">#REF!</definedName>
    <definedName name="RDRRATET13" localSheetId="3">#REF!</definedName>
    <definedName name="RDRRATET13">#REF!</definedName>
    <definedName name="RDRRATET14" localSheetId="1">#REF!</definedName>
    <definedName name="RDRRATET14" localSheetId="5">#REF!</definedName>
    <definedName name="RDRRATET14" localSheetId="7">#REF!</definedName>
    <definedName name="RDRRATET14" localSheetId="6">#REF!</definedName>
    <definedName name="RDRRATET14" localSheetId="3">#REF!</definedName>
    <definedName name="RDRRATET14">#REF!</definedName>
    <definedName name="RDRRATET15" localSheetId="1">#REF!</definedName>
    <definedName name="RDRRATET15" localSheetId="5">#REF!</definedName>
    <definedName name="RDRRATET15" localSheetId="7">#REF!</definedName>
    <definedName name="RDRRATET15" localSheetId="6">#REF!</definedName>
    <definedName name="RDRRATET15" localSheetId="3">#REF!</definedName>
    <definedName name="RDRRATET15">#REF!</definedName>
    <definedName name="RDRRATET16" localSheetId="1">#REF!</definedName>
    <definedName name="RDRRATET16" localSheetId="5">#REF!</definedName>
    <definedName name="RDRRATET16" localSheetId="7">#REF!</definedName>
    <definedName name="RDRRATET16" localSheetId="6">#REF!</definedName>
    <definedName name="RDRRATET16" localSheetId="3">#REF!</definedName>
    <definedName name="RDRRATET16">#REF!</definedName>
    <definedName name="RDRRATET17" localSheetId="1">#REF!</definedName>
    <definedName name="RDRRATET17" localSheetId="5">#REF!</definedName>
    <definedName name="RDRRATET17" localSheetId="7">#REF!</definedName>
    <definedName name="RDRRATET17" localSheetId="6">#REF!</definedName>
    <definedName name="RDRRATET17" localSheetId="3">#REF!</definedName>
    <definedName name="RDRRATET17">#REF!</definedName>
    <definedName name="RDRRATET18" localSheetId="1">#REF!</definedName>
    <definedName name="RDRRATET18" localSheetId="5">#REF!</definedName>
    <definedName name="RDRRATET18" localSheetId="7">#REF!</definedName>
    <definedName name="RDRRATET18" localSheetId="6">#REF!</definedName>
    <definedName name="RDRRATET18" localSheetId="3">#REF!</definedName>
    <definedName name="RDRRATET18">#REF!</definedName>
    <definedName name="RDRRATET19" localSheetId="1">#REF!</definedName>
    <definedName name="RDRRATET19" localSheetId="5">#REF!</definedName>
    <definedName name="RDRRATET19" localSheetId="7">#REF!</definedName>
    <definedName name="RDRRATET19" localSheetId="6">#REF!</definedName>
    <definedName name="RDRRATET19" localSheetId="3">#REF!</definedName>
    <definedName name="RDRRATET19">#REF!</definedName>
    <definedName name="RDRRATET2" localSheetId="1">#REF!</definedName>
    <definedName name="RDRRATET2" localSheetId="5">#REF!</definedName>
    <definedName name="RDRRATET2" localSheetId="7">#REF!</definedName>
    <definedName name="RDRRATET2" localSheetId="6">#REF!</definedName>
    <definedName name="RDRRATET2" localSheetId="3">#REF!</definedName>
    <definedName name="RDRRATET2">#REF!</definedName>
    <definedName name="RDRRATET20" localSheetId="1">#REF!</definedName>
    <definedName name="RDRRATET20" localSheetId="5">#REF!</definedName>
    <definedName name="RDRRATET20" localSheetId="7">#REF!</definedName>
    <definedName name="RDRRATET20" localSheetId="6">#REF!</definedName>
    <definedName name="RDRRATET20" localSheetId="3">#REF!</definedName>
    <definedName name="RDRRATET20">#REF!</definedName>
    <definedName name="RDRRATET3" localSheetId="1">#REF!</definedName>
    <definedName name="RDRRATET3" localSheetId="5">#REF!</definedName>
    <definedName name="RDRRATET3" localSheetId="7">#REF!</definedName>
    <definedName name="RDRRATET3" localSheetId="6">#REF!</definedName>
    <definedName name="RDRRATET3" localSheetId="3">#REF!</definedName>
    <definedName name="RDRRATET3">#REF!</definedName>
    <definedName name="RDRRATET4" localSheetId="1">#REF!</definedName>
    <definedName name="RDRRATET4" localSheetId="5">#REF!</definedName>
    <definedName name="RDRRATET4" localSheetId="7">#REF!</definedName>
    <definedName name="RDRRATET4" localSheetId="6">#REF!</definedName>
    <definedName name="RDRRATET4" localSheetId="3">#REF!</definedName>
    <definedName name="RDRRATET4">#REF!</definedName>
    <definedName name="RDRRATET5" localSheetId="1">#REF!</definedName>
    <definedName name="RDRRATET5" localSheetId="5">#REF!</definedName>
    <definedName name="RDRRATET5" localSheetId="7">#REF!</definedName>
    <definedName name="RDRRATET5" localSheetId="6">#REF!</definedName>
    <definedName name="RDRRATET5" localSheetId="3">#REF!</definedName>
    <definedName name="RDRRATET5">#REF!</definedName>
    <definedName name="RDRRATET6" localSheetId="1">#REF!</definedName>
    <definedName name="RDRRATET6" localSheetId="5">#REF!</definedName>
    <definedName name="RDRRATET6" localSheetId="7">#REF!</definedName>
    <definedName name="RDRRATET6" localSheetId="6">#REF!</definedName>
    <definedName name="RDRRATET6" localSheetId="3">#REF!</definedName>
    <definedName name="RDRRATET6">#REF!</definedName>
    <definedName name="RDRRATET7" localSheetId="1">#REF!</definedName>
    <definedName name="RDRRATET7" localSheetId="5">#REF!</definedName>
    <definedName name="RDRRATET7" localSheetId="7">#REF!</definedName>
    <definedName name="RDRRATET7" localSheetId="6">#REF!</definedName>
    <definedName name="RDRRATET7" localSheetId="3">#REF!</definedName>
    <definedName name="RDRRATET7">#REF!</definedName>
    <definedName name="RDRRATET8" localSheetId="1">#REF!</definedName>
    <definedName name="RDRRATET8" localSheetId="5">#REF!</definedName>
    <definedName name="RDRRATET8" localSheetId="7">#REF!</definedName>
    <definedName name="RDRRATET8" localSheetId="6">#REF!</definedName>
    <definedName name="RDRRATET8" localSheetId="3">#REF!</definedName>
    <definedName name="RDRRATET8">#REF!</definedName>
    <definedName name="RDRRATET9" localSheetId="1">#REF!</definedName>
    <definedName name="RDRRATET9" localSheetId="5">#REF!</definedName>
    <definedName name="RDRRATET9" localSheetId="7">#REF!</definedName>
    <definedName name="RDRRATET9" localSheetId="6">#REF!</definedName>
    <definedName name="RDRRATET9" localSheetId="3">#REF!</definedName>
    <definedName name="RDRRATET9">#REF!</definedName>
    <definedName name="RDRTYPE" localSheetId="1">#REF!</definedName>
    <definedName name="RDRTYPE" localSheetId="5">#REF!</definedName>
    <definedName name="RDRTYPE" localSheetId="7">#REF!</definedName>
    <definedName name="RDRTYPE" localSheetId="6">#REF!</definedName>
    <definedName name="RDRTYPE" localSheetId="3">#REF!</definedName>
    <definedName name="RDRTYPE">#REF!</definedName>
    <definedName name="RDRUNITS" localSheetId="1">#REF!</definedName>
    <definedName name="RDRUNITS" localSheetId="5">#REF!</definedName>
    <definedName name="RDRUNITS" localSheetId="7">#REF!</definedName>
    <definedName name="RDRUNITS" localSheetId="6">#REF!</definedName>
    <definedName name="RDRUNITS" localSheetId="3">#REF!</definedName>
    <definedName name="RDRUNITS">#REF!</definedName>
    <definedName name="_xlnm.Recorder" localSheetId="1">#REF!</definedName>
    <definedName name="_xlnm.Recorder" localSheetId="5">#REF!</definedName>
    <definedName name="_xlnm.Recorder" localSheetId="7">#REF!</definedName>
    <definedName name="_xlnm.Recorder" localSheetId="6">#REF!</definedName>
    <definedName name="_xlnm.Recorder" localSheetId="3">#REF!</definedName>
    <definedName name="_xlnm.Recorder">#REF!</definedName>
    <definedName name="Reserved_Section" localSheetId="1">#REF!</definedName>
    <definedName name="Reserved_Section" localSheetId="5">#REF!</definedName>
    <definedName name="Reserved_Section" localSheetId="7">#REF!</definedName>
    <definedName name="Reserved_Section" localSheetId="6">#REF!</definedName>
    <definedName name="Reserved_Section" localSheetId="3">#REF!</definedName>
    <definedName name="Reserved_Section">#REF!</definedName>
    <definedName name="RIDERS" localSheetId="1">#REF!</definedName>
    <definedName name="RIDERS" localSheetId="5">#REF!</definedName>
    <definedName name="RIDERS" localSheetId="7">#REF!</definedName>
    <definedName name="RIDERS" localSheetId="6">#REF!</definedName>
    <definedName name="RIDERS" localSheetId="3">#REF!</definedName>
    <definedName name="RIDERS">#REF!</definedName>
    <definedName name="RKVAHRDNG" localSheetId="1">#REF!</definedName>
    <definedName name="RKVAHRDNG" localSheetId="5">#REF!</definedName>
    <definedName name="RKVAHRDNG" localSheetId="7">#REF!</definedName>
    <definedName name="RKVAHRDNG" localSheetId="6">#REF!</definedName>
    <definedName name="RKVAHRDNG" localSheetId="3">#REF!</definedName>
    <definedName name="RKVAHRDNG">#REF!</definedName>
    <definedName name="RTCHTCNTRCTCPCT" localSheetId="1">#REF!</definedName>
    <definedName name="RTCHTCNTRCTCPCT" localSheetId="5">#REF!</definedName>
    <definedName name="RTCHTCNTRCTCPCT" localSheetId="7">#REF!</definedName>
    <definedName name="RTCHTCNTRCTCPCT" localSheetId="6">#REF!</definedName>
    <definedName name="RTCHTCNTRCTCPCT" localSheetId="3">#REF!</definedName>
    <definedName name="RTCHTCNTRCTCPCT">#REF!</definedName>
    <definedName name="RTCHTFCTR" localSheetId="1">#REF!</definedName>
    <definedName name="RTCHTFCTR" localSheetId="5">#REF!</definedName>
    <definedName name="RTCHTFCTR" localSheetId="7">#REF!</definedName>
    <definedName name="RTCHTFCTR" localSheetId="6">#REF!</definedName>
    <definedName name="RTCHTFCTR" localSheetId="3">#REF!</definedName>
    <definedName name="RTCHTFCTR">#REF!</definedName>
    <definedName name="RTCHTFCTR2" localSheetId="1">#REF!</definedName>
    <definedName name="RTCHTFCTR2" localSheetId="5">#REF!</definedName>
    <definedName name="RTCHTFCTR2" localSheetId="7">#REF!</definedName>
    <definedName name="RTCHTFCTR2" localSheetId="6">#REF!</definedName>
    <definedName name="RTCHTFCTR2" localSheetId="3">#REF!</definedName>
    <definedName name="RTCHTFCTR2">#REF!</definedName>
    <definedName name="RTCHTHIPREVKW" localSheetId="1">#REF!</definedName>
    <definedName name="RTCHTHIPREVKW" localSheetId="5">#REF!</definedName>
    <definedName name="RTCHTHIPREVKW" localSheetId="7">#REF!</definedName>
    <definedName name="RTCHTHIPREVKW" localSheetId="6">#REF!</definedName>
    <definedName name="RTCHTHIPREVKW" localSheetId="3">#REF!</definedName>
    <definedName name="RTCHTHIPREVKW">#REF!</definedName>
    <definedName name="RTP_Detail" localSheetId="1">#REF!</definedName>
    <definedName name="RTP_Detail" localSheetId="5">#REF!</definedName>
    <definedName name="RTP_Detail" localSheetId="7">#REF!</definedName>
    <definedName name="RTP_Detail" localSheetId="6">#REF!</definedName>
    <definedName name="RTP_Detail" localSheetId="3">#REF!</definedName>
    <definedName name="RTP_Detail">#REF!</definedName>
    <definedName name="RTPLRKW" localSheetId="1">#REF!</definedName>
    <definedName name="RTPLRKW" localSheetId="5">#REF!</definedName>
    <definedName name="RTPLRKW" localSheetId="7">#REF!</definedName>
    <definedName name="RTPLRKW" localSheetId="6">#REF!</definedName>
    <definedName name="RTPLRKW" localSheetId="3">#REF!</definedName>
    <definedName name="RTPLRKW">#REF!</definedName>
    <definedName name="SDI" localSheetId="1">#REF!</definedName>
    <definedName name="SDI" localSheetId="5">#REF!</definedName>
    <definedName name="SDI" localSheetId="7">#REF!</definedName>
    <definedName name="SDI" localSheetId="6">#REF!</definedName>
    <definedName name="SDI" localSheetId="3">#REF!</definedName>
    <definedName name="SDI">#REF!</definedName>
    <definedName name="SHLDRPKKW" localSheetId="1">#REF!</definedName>
    <definedName name="SHLDRPKKW" localSheetId="5">#REF!</definedName>
    <definedName name="SHLDRPKKW" localSheetId="7">#REF!</definedName>
    <definedName name="SHLDRPKKW" localSheetId="6">#REF!</definedName>
    <definedName name="SHLDRPKKW" localSheetId="3">#REF!</definedName>
    <definedName name="SHLDRPKKW">#REF!</definedName>
    <definedName name="SHLDRPKKWDT" localSheetId="1">#REF!</definedName>
    <definedName name="SHLDRPKKWDT" localSheetId="5">#REF!</definedName>
    <definedName name="SHLDRPKKWDT" localSheetId="7">#REF!</definedName>
    <definedName name="SHLDRPKKWDT" localSheetId="6">#REF!</definedName>
    <definedName name="SHLDRPKKWDT" localSheetId="3">#REF!</definedName>
    <definedName name="SHLDRPKKWDT">#REF!</definedName>
    <definedName name="SHLDRPKKWTM" localSheetId="1">#REF!</definedName>
    <definedName name="SHLDRPKKWTM" localSheetId="5">#REF!</definedName>
    <definedName name="SHLDRPKKWTM" localSheetId="7">#REF!</definedName>
    <definedName name="SHLDRPKKWTM" localSheetId="6">#REF!</definedName>
    <definedName name="SHLDRPKKWTM" localSheetId="3">#REF!</definedName>
    <definedName name="SHLDRPKKWTM">#REF!</definedName>
    <definedName name="SHRDTRNSKWH" localSheetId="1">#REF!</definedName>
    <definedName name="SHRDTRNSKWH" localSheetId="5">#REF!</definedName>
    <definedName name="SHRDTRNSKWH" localSheetId="7">#REF!</definedName>
    <definedName name="SHRDTRNSKWH" localSheetId="6">#REF!</definedName>
    <definedName name="SHRDTRNSKWH" localSheetId="3">#REF!</definedName>
    <definedName name="SHRDTRNSKWH">#REF!</definedName>
    <definedName name="SRPLSKWH" localSheetId="1">#REF!</definedName>
    <definedName name="SRPLSKWH" localSheetId="5">#REF!</definedName>
    <definedName name="SRPLSKWH" localSheetId="7">#REF!</definedName>
    <definedName name="SRPLSKWH" localSheetId="6">#REF!</definedName>
    <definedName name="SRPLSKWH" localSheetId="3">#REF!</definedName>
    <definedName name="SRPLSKWH">#REF!</definedName>
    <definedName name="STARTDTM" localSheetId="1">#REF!</definedName>
    <definedName name="STARTDTM" localSheetId="5">#REF!</definedName>
    <definedName name="STARTDTM" localSheetId="7">#REF!</definedName>
    <definedName name="STARTDTM" localSheetId="6">#REF!</definedName>
    <definedName name="STARTDTM" localSheetId="3">#REF!</definedName>
    <definedName name="STARTDTM">#REF!</definedName>
    <definedName name="State" localSheetId="1">#REF!</definedName>
    <definedName name="State" localSheetId="5">#REF!</definedName>
    <definedName name="State" localSheetId="7">#REF!</definedName>
    <definedName name="State" localSheetId="6">#REF!</definedName>
    <definedName name="State" localSheetId="3">#REF!</definedName>
    <definedName name="State">#REF!</definedName>
    <definedName name="STDKW" localSheetId="1">#REF!</definedName>
    <definedName name="STDKW" localSheetId="5">#REF!</definedName>
    <definedName name="STDKW" localSheetId="7">#REF!</definedName>
    <definedName name="STDKW" localSheetId="6">#REF!</definedName>
    <definedName name="STDKW" localSheetId="3">#REF!</definedName>
    <definedName name="STDKW">#REF!</definedName>
    <definedName name="STDKWDT" localSheetId="1">#REF!</definedName>
    <definedName name="STDKWDT" localSheetId="5">#REF!</definedName>
    <definedName name="STDKWDT" localSheetId="7">#REF!</definedName>
    <definedName name="STDKWDT" localSheetId="6">#REF!</definedName>
    <definedName name="STDKWDT" localSheetId="3">#REF!</definedName>
    <definedName name="STDKWDT">#REF!</definedName>
    <definedName name="STDKWTM" localSheetId="1">#REF!</definedName>
    <definedName name="STDKWTM" localSheetId="5">#REF!</definedName>
    <definedName name="STDKWTM" localSheetId="7">#REF!</definedName>
    <definedName name="STDKWTM" localSheetId="6">#REF!</definedName>
    <definedName name="STDKWTM" localSheetId="3">#REF!</definedName>
    <definedName name="STDKWTM">#REF!</definedName>
    <definedName name="STRTTIME" localSheetId="1">#REF!</definedName>
    <definedName name="STRTTIME" localSheetId="5">#REF!</definedName>
    <definedName name="STRTTIME" localSheetId="7">#REF!</definedName>
    <definedName name="STRTTIME" localSheetId="6">#REF!</definedName>
    <definedName name="STRTTIME" localSheetId="3">#REF!</definedName>
    <definedName name="STRTTIME">#REF!</definedName>
    <definedName name="SWP_Hist_Allocators" localSheetId="1">'[2]SWE Historic TCOS'!$I$344:$J$352</definedName>
    <definedName name="SWP_Hist_Allocators" localSheetId="5">'[3]SWE Historic TCOS'!$I$343:$J$351</definedName>
    <definedName name="SWP_Hist_Allocators" localSheetId="7">'[4]SWT Historic TCOS'!$I$368:$J$376</definedName>
    <definedName name="SWP_Hist_Allocators" localSheetId="6">'[5]SWT Historic TCOS'!$I$368:$J$376</definedName>
    <definedName name="SWP_Hist_Allocators">'[6]SWE Historic TCOS'!$I$343:$J$351</definedName>
    <definedName name="SWP_Proj_Allocators" localSheetId="1">'[2]SWE Projected TCOS'!$I$344:$J$352</definedName>
    <definedName name="SWP_Proj_Allocators" localSheetId="5">'[3]SWE Projected TCOS'!$I$343:$J$351</definedName>
    <definedName name="SWP_Proj_Allocators" localSheetId="7">'[4]SWT Projected TCOS'!$I$368:$J$376</definedName>
    <definedName name="SWP_Proj_Allocators" localSheetId="6">'[5]SWT Projected TCOS'!$I$368:$J$376</definedName>
    <definedName name="SWP_Proj_Allocators">'[6]SWE Projected TCOS'!$I$343:$J$351</definedName>
    <definedName name="SWP_TU_Allocators" localSheetId="1">'[2]SWE True-UP TCOS'!$I$320:$J$327</definedName>
    <definedName name="SWP_TU_Allocators" localSheetId="5">'[3]SWE True-UP TCOS'!$I$319:$J$326</definedName>
    <definedName name="SWP_TU_Allocators" localSheetId="7">'[4]SWT True-UP TCOS'!$I$341:$J$348</definedName>
    <definedName name="SWP_TU_Allocators" localSheetId="6">'[5]SWT True-UP TCOS'!$I$341:$J$348</definedName>
    <definedName name="SWP_TU_Allocators">'[6]SWE True-UP TCOS'!$I$319:$J$326</definedName>
    <definedName name="SWPallocatorsH" localSheetId="1">#REF!</definedName>
    <definedName name="SWPallocatorsH" localSheetId="5">#REF!</definedName>
    <definedName name="SWPallocatorsH" localSheetId="7">#REF!</definedName>
    <definedName name="SWPallocatorsH" localSheetId="6">#REF!</definedName>
    <definedName name="SWPallocatorsH" localSheetId="3">#REF!</definedName>
    <definedName name="SWPallocatorsH">#REF!</definedName>
    <definedName name="SWPallocatorsP" localSheetId="1">#REF!</definedName>
    <definedName name="SWPallocatorsP" localSheetId="5">#REF!</definedName>
    <definedName name="SWPallocatorsP" localSheetId="7">#REF!</definedName>
    <definedName name="SWPallocatorsP" localSheetId="6">#REF!</definedName>
    <definedName name="SWPallocatorsP" localSheetId="3">#REF!</definedName>
    <definedName name="SWPallocatorsP">#REF!</definedName>
    <definedName name="SYSPKKW" localSheetId="1">#REF!</definedName>
    <definedName name="SYSPKKW" localSheetId="5">#REF!</definedName>
    <definedName name="SYSPKKW" localSheetId="7">#REF!</definedName>
    <definedName name="SYSPKKW" localSheetId="6">#REF!</definedName>
    <definedName name="SYSPKKW" localSheetId="3">#REF!</definedName>
    <definedName name="SYSPKKW">#REF!</definedName>
    <definedName name="SYSPKKWDT" localSheetId="1">#REF!</definedName>
    <definedName name="SYSPKKWDT" localSheetId="5">#REF!</definedName>
    <definedName name="SYSPKKWDT" localSheetId="7">#REF!</definedName>
    <definedName name="SYSPKKWDT" localSheetId="6">#REF!</definedName>
    <definedName name="SYSPKKWDT" localSheetId="3">#REF!</definedName>
    <definedName name="SYSPKKWDT">#REF!</definedName>
    <definedName name="SYSPKKWTM" localSheetId="1">#REF!</definedName>
    <definedName name="SYSPKKWTM" localSheetId="5">#REF!</definedName>
    <definedName name="SYSPKKWTM" localSheetId="7">#REF!</definedName>
    <definedName name="SYSPKKWTM" localSheetId="6">#REF!</definedName>
    <definedName name="SYSPKKWTM" localSheetId="3">#REF!</definedName>
    <definedName name="SYSPKKWTM">#REF!</definedName>
    <definedName name="TARIFF1" localSheetId="1">#REF!</definedName>
    <definedName name="TARIFF1" localSheetId="5">#REF!</definedName>
    <definedName name="TARIFF1" localSheetId="7">#REF!</definedName>
    <definedName name="TARIFF1" localSheetId="6">#REF!</definedName>
    <definedName name="TARIFF1" localSheetId="3">#REF!</definedName>
    <definedName name="TARIFF1">#REF!</definedName>
    <definedName name="TARIFF2" localSheetId="1">#REF!</definedName>
    <definedName name="TARIFF2" localSheetId="5">#REF!</definedName>
    <definedName name="TARIFF2" localSheetId="7">#REF!</definedName>
    <definedName name="TARIFF2" localSheetId="6">#REF!</definedName>
    <definedName name="TARIFF2" localSheetId="3">#REF!</definedName>
    <definedName name="TARIFF2">#REF!</definedName>
    <definedName name="TariffCode" localSheetId="1">#REF!</definedName>
    <definedName name="TariffCode" localSheetId="5">#REF!</definedName>
    <definedName name="TariffCode" localSheetId="7">#REF!</definedName>
    <definedName name="TariffCode" localSheetId="6">#REF!</definedName>
    <definedName name="TariffCode" localSheetId="3">#REF!</definedName>
    <definedName name="TariffCode">#REF!</definedName>
    <definedName name="TariffLongName" localSheetId="1">#REF!</definedName>
    <definedName name="TariffLongName" localSheetId="5">#REF!</definedName>
    <definedName name="TariffLongName" localSheetId="7">#REF!</definedName>
    <definedName name="TariffLongName" localSheetId="6">#REF!</definedName>
    <definedName name="TariffLongName" localSheetId="3">#REF!</definedName>
    <definedName name="TariffLongName">#REF!</definedName>
    <definedName name="TariffShortName" localSheetId="1">#REF!</definedName>
    <definedName name="TariffShortName" localSheetId="5">#REF!</definedName>
    <definedName name="TariffShortName" localSheetId="7">#REF!</definedName>
    <definedName name="TariffShortName" localSheetId="6">#REF!</definedName>
    <definedName name="TariffShortName" localSheetId="3">#REF!</definedName>
    <definedName name="TariffShortName">#REF!</definedName>
    <definedName name="TAXDATE" localSheetId="1">#REF!</definedName>
    <definedName name="TAXDATE" localSheetId="5">#REF!</definedName>
    <definedName name="TAXDATE" localSheetId="7">#REF!</definedName>
    <definedName name="TAXDATE" localSheetId="6">#REF!</definedName>
    <definedName name="TAXDATE" localSheetId="3">#REF!</definedName>
    <definedName name="TAXDATE">#REF!</definedName>
    <definedName name="TAXES" localSheetId="1">#REF!</definedName>
    <definedName name="TAXES" localSheetId="5">#REF!</definedName>
    <definedName name="TAXES" localSheetId="7">#REF!</definedName>
    <definedName name="TAXES" localSheetId="6">#REF!</definedName>
    <definedName name="TAXES" localSheetId="3">#REF!</definedName>
    <definedName name="TAXES">#REF!</definedName>
    <definedName name="TAXNAME" localSheetId="1">#REF!</definedName>
    <definedName name="TAXNAME" localSheetId="5">#REF!</definedName>
    <definedName name="TAXNAME" localSheetId="7">#REF!</definedName>
    <definedName name="TAXNAME" localSheetId="6">#REF!</definedName>
    <definedName name="TAXNAME" localSheetId="3">#REF!</definedName>
    <definedName name="TAXNAME">#REF!</definedName>
    <definedName name="TAXRATE" localSheetId="1">#REF!</definedName>
    <definedName name="TAXRATE" localSheetId="5">#REF!</definedName>
    <definedName name="TAXRATE" localSheetId="7">#REF!</definedName>
    <definedName name="TAXRATE" localSheetId="6">#REF!</definedName>
    <definedName name="TAXRATE" localSheetId="3">#REF!</definedName>
    <definedName name="TAXRATE">#REF!</definedName>
    <definedName name="TAXTYPE" localSheetId="1">#REF!</definedName>
    <definedName name="TAXTYPE" localSheetId="5">#REF!</definedName>
    <definedName name="TAXTYPE" localSheetId="7">#REF!</definedName>
    <definedName name="TAXTYPE" localSheetId="6">#REF!</definedName>
    <definedName name="TAXTYPE" localSheetId="3">#REF!</definedName>
    <definedName name="TAXTYPE">#REF!</definedName>
    <definedName name="TCst" localSheetId="1">#REF!</definedName>
    <definedName name="TCst" localSheetId="5">#REF!</definedName>
    <definedName name="TCst" localSheetId="7">#REF!</definedName>
    <definedName name="TCst" localSheetId="6">#REF!</definedName>
    <definedName name="TCst" localSheetId="3">#REF!</definedName>
    <definedName name="TCst">#REF!</definedName>
    <definedName name="TCst1" localSheetId="1">#REF!</definedName>
    <definedName name="TCst1" localSheetId="5">#REF!</definedName>
    <definedName name="TCst1" localSheetId="7">#REF!</definedName>
    <definedName name="TCst1" localSheetId="6">#REF!</definedName>
    <definedName name="TCst1" localSheetId="3">#REF!</definedName>
    <definedName name="TCst1">#REF!</definedName>
    <definedName name="TIRPCCHG" localSheetId="1">#REF!</definedName>
    <definedName name="TIRPCCHG" localSheetId="5">#REF!</definedName>
    <definedName name="TIRPCCHG" localSheetId="7">#REF!</definedName>
    <definedName name="TIRPCCHG" localSheetId="6">#REF!</definedName>
    <definedName name="TIRPCCHG" localSheetId="3">#REF!</definedName>
    <definedName name="TIRPCCHG">#REF!</definedName>
    <definedName name="TIRPDCHG1" localSheetId="1">#REF!</definedName>
    <definedName name="TIRPDCHG1" localSheetId="5">#REF!</definedName>
    <definedName name="TIRPDCHG1" localSheetId="7">#REF!</definedName>
    <definedName name="TIRPDCHG1" localSheetId="6">#REF!</definedName>
    <definedName name="TIRPDCHG1" localSheetId="3">#REF!</definedName>
    <definedName name="TIRPDCHG1">#REF!</definedName>
    <definedName name="TIRPDCHG2" localSheetId="1">#REF!</definedName>
    <definedName name="TIRPDCHG2" localSheetId="5">#REF!</definedName>
    <definedName name="TIRPDCHG2" localSheetId="7">#REF!</definedName>
    <definedName name="TIRPDCHG2" localSheetId="6">#REF!</definedName>
    <definedName name="TIRPDCHG2" localSheetId="3">#REF!</definedName>
    <definedName name="TIRPDCHG2">#REF!</definedName>
    <definedName name="TIRPECHG1" localSheetId="1">#REF!</definedName>
    <definedName name="TIRPECHG1" localSheetId="5">#REF!</definedName>
    <definedName name="TIRPECHG1" localSheetId="7">#REF!</definedName>
    <definedName name="TIRPECHG1" localSheetId="6">#REF!</definedName>
    <definedName name="TIRPECHG1" localSheetId="3">#REF!</definedName>
    <definedName name="TIRPECHG1">#REF!</definedName>
    <definedName name="TIRPECHGB1" localSheetId="1">#REF!</definedName>
    <definedName name="TIRPECHGB1" localSheetId="5">#REF!</definedName>
    <definedName name="TIRPECHGB1" localSheetId="7">#REF!</definedName>
    <definedName name="TIRPECHGB1" localSheetId="6">#REF!</definedName>
    <definedName name="TIRPECHGB1" localSheetId="3">#REF!</definedName>
    <definedName name="TIRPECHGB1">#REF!</definedName>
    <definedName name="TIRPECHGB2" localSheetId="1">#REF!</definedName>
    <definedName name="TIRPECHGB2" localSheetId="5">#REF!</definedName>
    <definedName name="TIRPECHGB2" localSheetId="7">#REF!</definedName>
    <definedName name="TIRPECHGB2" localSheetId="6">#REF!</definedName>
    <definedName name="TIRPECHGB2" localSheetId="3">#REF!</definedName>
    <definedName name="TIRPECHGB2">#REF!</definedName>
    <definedName name="TIRPECHGB3" localSheetId="1">#REF!</definedName>
    <definedName name="TIRPECHGB3" localSheetId="5">#REF!</definedName>
    <definedName name="TIRPECHGB3" localSheetId="7">#REF!</definedName>
    <definedName name="TIRPECHGB3" localSheetId="6">#REF!</definedName>
    <definedName name="TIRPECHGB3" localSheetId="3">#REF!</definedName>
    <definedName name="TIRPECHGB3">#REF!</definedName>
    <definedName name="TIRPMECHG1" localSheetId="1">#REF!</definedName>
    <definedName name="TIRPMECHG1" localSheetId="5">#REF!</definedName>
    <definedName name="TIRPMECHG1" localSheetId="7">#REF!</definedName>
    <definedName name="TIRPMECHG1" localSheetId="6">#REF!</definedName>
    <definedName name="TIRPMECHG1" localSheetId="3">#REF!</definedName>
    <definedName name="TIRPMECHG1">#REF!</definedName>
    <definedName name="TIRPMINDC" localSheetId="1">#REF!</definedName>
    <definedName name="TIRPMINDC" localSheetId="5">#REF!</definedName>
    <definedName name="TIRPMINDC" localSheetId="7">#REF!</definedName>
    <definedName name="TIRPMINDC" localSheetId="6">#REF!</definedName>
    <definedName name="TIRPMINDC" localSheetId="3">#REF!</definedName>
    <definedName name="TIRPMINDC">#REF!</definedName>
    <definedName name="TIRPMINEC" localSheetId="1">#REF!</definedName>
    <definedName name="TIRPMINEC" localSheetId="5">#REF!</definedName>
    <definedName name="TIRPMINEC" localSheetId="7">#REF!</definedName>
    <definedName name="TIRPMINEC" localSheetId="6">#REF!</definedName>
    <definedName name="TIRPMINEC" localSheetId="3">#REF!</definedName>
    <definedName name="TIRPMINEC">#REF!</definedName>
    <definedName name="TIRPOFKVA" localSheetId="1">#REF!</definedName>
    <definedName name="TIRPOFKVA" localSheetId="5">#REF!</definedName>
    <definedName name="TIRPOFKVA" localSheetId="7">#REF!</definedName>
    <definedName name="TIRPOFKVA" localSheetId="6">#REF!</definedName>
    <definedName name="TIRPOFKVA" localSheetId="3">#REF!</definedName>
    <definedName name="TIRPOFKVA">#REF!</definedName>
    <definedName name="TIRPOFKW" localSheetId="1">#REF!</definedName>
    <definedName name="TIRPOFKW" localSheetId="5">#REF!</definedName>
    <definedName name="TIRPOFKW" localSheetId="7">#REF!</definedName>
    <definedName name="TIRPOFKW" localSheetId="6">#REF!</definedName>
    <definedName name="TIRPOFKW" localSheetId="3">#REF!</definedName>
    <definedName name="TIRPOFKW">#REF!</definedName>
    <definedName name="TIRPOFKWH" localSheetId="1">#REF!</definedName>
    <definedName name="TIRPOFKWH" localSheetId="5">#REF!</definedName>
    <definedName name="TIRPOFKWH" localSheetId="7">#REF!</definedName>
    <definedName name="TIRPOFKWH" localSheetId="6">#REF!</definedName>
    <definedName name="TIRPOFKWH" localSheetId="3">#REF!</definedName>
    <definedName name="TIRPOFKWH">#REF!</definedName>
    <definedName name="TIRPOPKWH" localSheetId="1">#REF!</definedName>
    <definedName name="TIRPOPKWH" localSheetId="5">#REF!</definedName>
    <definedName name="TIRPOPKWH" localSheetId="7">#REF!</definedName>
    <definedName name="TIRPOPKWH" localSheetId="6">#REF!</definedName>
    <definedName name="TIRPOPKWH" localSheetId="3">#REF!</definedName>
    <definedName name="TIRPOPKWH">#REF!</definedName>
    <definedName name="TIRPP1EC" localSheetId="1">#REF!</definedName>
    <definedName name="TIRPP1EC" localSheetId="5">#REF!</definedName>
    <definedName name="TIRPP1EC" localSheetId="7">#REF!</definedName>
    <definedName name="TIRPP1EC" localSheetId="6">#REF!</definedName>
    <definedName name="TIRPP1EC" localSheetId="3">#REF!</definedName>
    <definedName name="TIRPP1EC">#REF!</definedName>
    <definedName name="TIRPP2EC" localSheetId="1">#REF!</definedName>
    <definedName name="TIRPP2EC" localSheetId="5">#REF!</definedName>
    <definedName name="TIRPP2EC" localSheetId="7">#REF!</definedName>
    <definedName name="TIRPP2EC" localSheetId="6">#REF!</definedName>
    <definedName name="TIRPP2EC" localSheetId="3">#REF!</definedName>
    <definedName name="TIRPP2EC">#REF!</definedName>
    <definedName name="TIRPP3EC" localSheetId="1">#REF!</definedName>
    <definedName name="TIRPP3EC" localSheetId="5">#REF!</definedName>
    <definedName name="TIRPP3EC" localSheetId="7">#REF!</definedName>
    <definedName name="TIRPP3EC" localSheetId="6">#REF!</definedName>
    <definedName name="TIRPP3EC" localSheetId="3">#REF!</definedName>
    <definedName name="TIRPP3EC">#REF!</definedName>
    <definedName name="TIRPP4EC" localSheetId="1">#REF!</definedName>
    <definedName name="TIRPP4EC" localSheetId="5">#REF!</definedName>
    <definedName name="TIRPP4EC" localSheetId="7">#REF!</definedName>
    <definedName name="TIRPP4EC" localSheetId="6">#REF!</definedName>
    <definedName name="TIRPP4EC" localSheetId="3">#REF!</definedName>
    <definedName name="TIRPP4EC">#REF!</definedName>
    <definedName name="TIRPP5EC" localSheetId="1">#REF!</definedName>
    <definedName name="TIRPP5EC" localSheetId="5">#REF!</definedName>
    <definedName name="TIRPP5EC" localSheetId="7">#REF!</definedName>
    <definedName name="TIRPP5EC" localSheetId="6">#REF!</definedName>
    <definedName name="TIRPP5EC" localSheetId="3">#REF!</definedName>
    <definedName name="TIRPP5EC">#REF!</definedName>
    <definedName name="TIRPRCHG" localSheetId="1">#REF!</definedName>
    <definedName name="TIRPRCHG" localSheetId="5">#REF!</definedName>
    <definedName name="TIRPRCHG" localSheetId="7">#REF!</definedName>
    <definedName name="TIRPRCHG" localSheetId="6">#REF!</definedName>
    <definedName name="TIRPRCHG" localSheetId="3">#REF!</definedName>
    <definedName name="TIRPRCHG">#REF!</definedName>
    <definedName name="TLsFctr" localSheetId="1">#REF!</definedName>
    <definedName name="TLsFctr" localSheetId="5">#REF!</definedName>
    <definedName name="TLsFctr" localSheetId="7">#REF!</definedName>
    <definedName name="TLsFctr" localSheetId="6">#REF!</definedName>
    <definedName name="TLsFctr" localSheetId="3">#REF!</definedName>
    <definedName name="TLsFctr">#REF!</definedName>
    <definedName name="TRCRDKWH" localSheetId="1">#REF!</definedName>
    <definedName name="TRCRDKWH" localSheetId="5">#REF!</definedName>
    <definedName name="TRCRDKWH" localSheetId="7">#REF!</definedName>
    <definedName name="TRCRDKWH" localSheetId="6">#REF!</definedName>
    <definedName name="TRCRDKWH" localSheetId="3">#REF!</definedName>
    <definedName name="TRCRDKWH">#REF!</definedName>
    <definedName name="TRCRDKWH2P" localSheetId="1">#REF!</definedName>
    <definedName name="TRCRDKWH2P" localSheetId="5">#REF!</definedName>
    <definedName name="TRCRDKWH2P" localSheetId="7">#REF!</definedName>
    <definedName name="TRCRDKWH2P" localSheetId="6">#REF!</definedName>
    <definedName name="TRCRDKWH2P" localSheetId="3">#REF!</definedName>
    <definedName name="TRCRDKWH2P">#REF!</definedName>
    <definedName name="TRFDATE1" localSheetId="1">#REF!</definedName>
    <definedName name="TRFDATE1" localSheetId="5">#REF!</definedName>
    <definedName name="TRFDATE1" localSheetId="7">#REF!</definedName>
    <definedName name="TRFDATE1" localSheetId="6">#REF!</definedName>
    <definedName name="TRFDATE1" localSheetId="3">#REF!</definedName>
    <definedName name="TRFDATE1">#REF!</definedName>
    <definedName name="TRFDATE2" localSheetId="1">#REF!</definedName>
    <definedName name="TRFDATE2" localSheetId="5">#REF!</definedName>
    <definedName name="TRFDATE2" localSheetId="7">#REF!</definedName>
    <definedName name="TRFDATE2" localSheetId="6">#REF!</definedName>
    <definedName name="TRFDATE2" localSheetId="3">#REF!</definedName>
    <definedName name="TRFDATE2">#REF!</definedName>
    <definedName name="TRFNAME1" localSheetId="1">#REF!</definedName>
    <definedName name="TRFNAME1" localSheetId="5">#REF!</definedName>
    <definedName name="TRFNAME1" localSheetId="7">#REF!</definedName>
    <definedName name="TRFNAME1" localSheetId="6">#REF!</definedName>
    <definedName name="TRFNAME1" localSheetId="3">#REF!</definedName>
    <definedName name="TRFNAME1">#REF!</definedName>
    <definedName name="TRFNAME2" localSheetId="1">#REF!</definedName>
    <definedName name="TRFNAME2" localSheetId="5">#REF!</definedName>
    <definedName name="TRFNAME2" localSheetId="7">#REF!</definedName>
    <definedName name="TRFNAME2" localSheetId="6">#REF!</definedName>
    <definedName name="TRFNAME2" localSheetId="3">#REF!</definedName>
    <definedName name="TRFNAME2">#REF!</definedName>
    <definedName name="TRFSHORTNM1" localSheetId="1">#REF!</definedName>
    <definedName name="TRFSHORTNM1" localSheetId="5">#REF!</definedName>
    <definedName name="TRFSHORTNM1" localSheetId="7">#REF!</definedName>
    <definedName name="TRFSHORTNM1" localSheetId="6">#REF!</definedName>
    <definedName name="TRFSHORTNM1" localSheetId="3">#REF!</definedName>
    <definedName name="TRFSHORTNM1">#REF!</definedName>
    <definedName name="TRFSHORTNM2" localSheetId="1">#REF!</definedName>
    <definedName name="TRFSHORTNM2" localSheetId="5">#REF!</definedName>
    <definedName name="TRFSHORTNM2" localSheetId="7">#REF!</definedName>
    <definedName name="TRFSHORTNM2" localSheetId="6">#REF!</definedName>
    <definedName name="TRFSHORTNM2" localSheetId="3">#REF!</definedName>
    <definedName name="TRFSHORTNM2">#REF!</definedName>
    <definedName name="TrnBlkKwhChg1" localSheetId="1">#REF!</definedName>
    <definedName name="TrnBlkKwhChg1" localSheetId="5">#REF!</definedName>
    <definedName name="TrnBlkKwhChg1" localSheetId="7">#REF!</definedName>
    <definedName name="TrnBlkKwhChg1" localSheetId="6">#REF!</definedName>
    <definedName name="TrnBlkKwhChg1" localSheetId="3">#REF!</definedName>
    <definedName name="TrnBlkKwhChg1">#REF!</definedName>
    <definedName name="TrnBlkKwhChg2" localSheetId="1">#REF!</definedName>
    <definedName name="TrnBlkKwhChg2" localSheetId="5">#REF!</definedName>
    <definedName name="TrnBlkKwhChg2" localSheetId="7">#REF!</definedName>
    <definedName name="TrnBlkKwhChg2" localSheetId="6">#REF!</definedName>
    <definedName name="TrnBlkKwhChg2" localSheetId="3">#REF!</definedName>
    <definedName name="TrnBlkKwhChg2">#REF!</definedName>
    <definedName name="TrnBlkKwhChg3" localSheetId="1">#REF!</definedName>
    <definedName name="TrnBlkKwhChg3" localSheetId="5">#REF!</definedName>
    <definedName name="TrnBlkKwhChg3" localSheetId="7">#REF!</definedName>
    <definedName name="TrnBlkKwhChg3" localSheetId="6">#REF!</definedName>
    <definedName name="TrnBlkKwhChg3" localSheetId="3">#REF!</definedName>
    <definedName name="TrnBlkKwhChg3">#REF!</definedName>
    <definedName name="TrnBlkKwhChgT" localSheetId="1">#REF!</definedName>
    <definedName name="TrnBlkKwhChgT" localSheetId="5">#REF!</definedName>
    <definedName name="TrnBlkKwhChgT" localSheetId="7">#REF!</definedName>
    <definedName name="TrnBlkKwhChgT" localSheetId="6">#REF!</definedName>
    <definedName name="TrnBlkKwhChgT" localSheetId="3">#REF!</definedName>
    <definedName name="TrnBlkKwhChgT">#REF!</definedName>
    <definedName name="TRNCCHG" localSheetId="1">#REF!</definedName>
    <definedName name="TRNCCHG" localSheetId="5">#REF!</definedName>
    <definedName name="TRNCCHG" localSheetId="7">#REF!</definedName>
    <definedName name="TRNCCHG" localSheetId="6">#REF!</definedName>
    <definedName name="TRNCCHG" localSheetId="3">#REF!</definedName>
    <definedName name="TRNCCHG">#REF!</definedName>
    <definedName name="TrnCustChg" localSheetId="1">#REF!</definedName>
    <definedName name="TrnCustChg" localSheetId="5">#REF!</definedName>
    <definedName name="TrnCustChg" localSheetId="7">#REF!</definedName>
    <definedName name="TrnCustChg" localSheetId="6">#REF!</definedName>
    <definedName name="TrnCustChg" localSheetId="3">#REF!</definedName>
    <definedName name="TrnCustChg">#REF!</definedName>
    <definedName name="TRNDCHG1" localSheetId="1">#REF!</definedName>
    <definedName name="TRNDCHG1" localSheetId="5">#REF!</definedName>
    <definedName name="TRNDCHG1" localSheetId="7">#REF!</definedName>
    <definedName name="TRNDCHG1" localSheetId="6">#REF!</definedName>
    <definedName name="TRNDCHG1" localSheetId="3">#REF!</definedName>
    <definedName name="TRNDCHG1">#REF!</definedName>
    <definedName name="TRNDCHG2" localSheetId="1">#REF!</definedName>
    <definedName name="TRNDCHG2" localSheetId="5">#REF!</definedName>
    <definedName name="TRNDCHG2" localSheetId="7">#REF!</definedName>
    <definedName name="TRNDCHG2" localSheetId="6">#REF!</definedName>
    <definedName name="TRNDCHG2" localSheetId="3">#REF!</definedName>
    <definedName name="TRNDCHG2">#REF!</definedName>
    <definedName name="TrnDmdChg1" localSheetId="1">#REF!</definedName>
    <definedName name="TrnDmdChg1" localSheetId="5">#REF!</definedName>
    <definedName name="TrnDmdChg1" localSheetId="7">#REF!</definedName>
    <definedName name="TrnDmdChg1" localSheetId="6">#REF!</definedName>
    <definedName name="TrnDmdChg1" localSheetId="3">#REF!</definedName>
    <definedName name="TrnDmdChg1">#REF!</definedName>
    <definedName name="TrnDmdChg2" localSheetId="1">#REF!</definedName>
    <definedName name="TrnDmdChg2" localSheetId="5">#REF!</definedName>
    <definedName name="TrnDmdChg2" localSheetId="7">#REF!</definedName>
    <definedName name="TrnDmdChg2" localSheetId="6">#REF!</definedName>
    <definedName name="TrnDmdChg2" localSheetId="3">#REF!</definedName>
    <definedName name="TrnDmdChg2">#REF!</definedName>
    <definedName name="TRNECHG1" localSheetId="1">#REF!</definedName>
    <definedName name="TRNECHG1" localSheetId="5">#REF!</definedName>
    <definedName name="TRNECHG1" localSheetId="7">#REF!</definedName>
    <definedName name="TRNECHG1" localSheetId="6">#REF!</definedName>
    <definedName name="TRNECHG1" localSheetId="3">#REF!</definedName>
    <definedName name="TRNECHG1">#REF!</definedName>
    <definedName name="TRNECHGB1" localSheetId="1">#REF!</definedName>
    <definedName name="TRNECHGB1" localSheetId="5">#REF!</definedName>
    <definedName name="TRNECHGB1" localSheetId="7">#REF!</definedName>
    <definedName name="TRNECHGB1" localSheetId="6">#REF!</definedName>
    <definedName name="TRNECHGB1" localSheetId="3">#REF!</definedName>
    <definedName name="TRNECHGB1">#REF!</definedName>
    <definedName name="TRNECHGB2" localSheetId="1">#REF!</definedName>
    <definedName name="TRNECHGB2" localSheetId="5">#REF!</definedName>
    <definedName name="TRNECHGB2" localSheetId="7">#REF!</definedName>
    <definedName name="TRNECHGB2" localSheetId="6">#REF!</definedName>
    <definedName name="TRNECHGB2" localSheetId="3">#REF!</definedName>
    <definedName name="TRNECHGB2">#REF!</definedName>
    <definedName name="TRNECHGB3" localSheetId="1">#REF!</definedName>
    <definedName name="TRNECHGB3" localSheetId="5">#REF!</definedName>
    <definedName name="TRNECHGB3" localSheetId="7">#REF!</definedName>
    <definedName name="TRNECHGB3" localSheetId="6">#REF!</definedName>
    <definedName name="TRNECHGB3" localSheetId="3">#REF!</definedName>
    <definedName name="TRNECHGB3">#REF!</definedName>
    <definedName name="TrnMEChg" localSheetId="1">#REF!</definedName>
    <definedName name="TrnMEChg" localSheetId="5">#REF!</definedName>
    <definedName name="TrnMEChg" localSheetId="7">#REF!</definedName>
    <definedName name="TrnMEChg" localSheetId="6">#REF!</definedName>
    <definedName name="TrnMEChg" localSheetId="3">#REF!</definedName>
    <definedName name="TrnMEChg">#REF!</definedName>
    <definedName name="TRNMECHG1" localSheetId="1">#REF!</definedName>
    <definedName name="TRNMECHG1" localSheetId="5">#REF!</definedName>
    <definedName name="TRNMECHG1" localSheetId="7">#REF!</definedName>
    <definedName name="TRNMECHG1" localSheetId="6">#REF!</definedName>
    <definedName name="TRNMECHG1" localSheetId="3">#REF!</definedName>
    <definedName name="TRNMECHG1">#REF!</definedName>
    <definedName name="TRNMINDC" localSheetId="1">#REF!</definedName>
    <definedName name="TRNMINDC" localSheetId="5">#REF!</definedName>
    <definedName name="TRNMINDC" localSheetId="7">#REF!</definedName>
    <definedName name="TRNMINDC" localSheetId="6">#REF!</definedName>
    <definedName name="TRNMINDC" localSheetId="3">#REF!</definedName>
    <definedName name="TRNMINDC">#REF!</definedName>
    <definedName name="TrnMinDChg" localSheetId="1">#REF!</definedName>
    <definedName name="TrnMinDChg" localSheetId="5">#REF!</definedName>
    <definedName name="TrnMinDChg" localSheetId="7">#REF!</definedName>
    <definedName name="TrnMinDChg" localSheetId="6">#REF!</definedName>
    <definedName name="TrnMinDChg" localSheetId="3">#REF!</definedName>
    <definedName name="TrnMinDChg">#REF!</definedName>
    <definedName name="TRNMINEC" localSheetId="1">#REF!</definedName>
    <definedName name="TRNMINEC" localSheetId="5">#REF!</definedName>
    <definedName name="TRNMINEC" localSheetId="7">#REF!</definedName>
    <definedName name="TRNMINEC" localSheetId="6">#REF!</definedName>
    <definedName name="TRNMINEC" localSheetId="3">#REF!</definedName>
    <definedName name="TRNMINEC">#REF!</definedName>
    <definedName name="TrnMinEChg" localSheetId="1">#REF!</definedName>
    <definedName name="TrnMinEChg" localSheetId="5">#REF!</definedName>
    <definedName name="TrnMinEChg" localSheetId="7">#REF!</definedName>
    <definedName name="TrnMinEChg" localSheetId="6">#REF!</definedName>
    <definedName name="TrnMinEChg" localSheetId="3">#REF!</definedName>
    <definedName name="TrnMinEChg">#REF!</definedName>
    <definedName name="TrnOffPkKwh" localSheetId="1">#REF!</definedName>
    <definedName name="TrnOffPkKwh" localSheetId="5">#REF!</definedName>
    <definedName name="TrnOffPkKwh" localSheetId="7">#REF!</definedName>
    <definedName name="TrnOffPkKwh" localSheetId="6">#REF!</definedName>
    <definedName name="TrnOffPkKwh" localSheetId="3">#REF!</definedName>
    <definedName name="TrnOffPkKwh">#REF!</definedName>
    <definedName name="TRNOFKWH" localSheetId="1">#REF!</definedName>
    <definedName name="TRNOFKWH" localSheetId="5">#REF!</definedName>
    <definedName name="TRNOFKWH" localSheetId="7">#REF!</definedName>
    <definedName name="TRNOFKWH" localSheetId="6">#REF!</definedName>
    <definedName name="TRNOFKWH" localSheetId="3">#REF!</definedName>
    <definedName name="TRNOFKWH">#REF!</definedName>
    <definedName name="TrnOnPkKwh" localSheetId="1">#REF!</definedName>
    <definedName name="TrnOnPkKwh" localSheetId="5">#REF!</definedName>
    <definedName name="TrnOnPkKwh" localSheetId="7">#REF!</definedName>
    <definedName name="TrnOnPkKwh" localSheetId="6">#REF!</definedName>
    <definedName name="TrnOnPkKwh" localSheetId="3">#REF!</definedName>
    <definedName name="TrnOnPkKwh">#REF!</definedName>
    <definedName name="TRNOPKWH" localSheetId="1">#REF!</definedName>
    <definedName name="TRNOPKWH" localSheetId="5">#REF!</definedName>
    <definedName name="TRNOPKWH" localSheetId="7">#REF!</definedName>
    <definedName name="TRNOPKWH" localSheetId="6">#REF!</definedName>
    <definedName name="TRNOPKWH" localSheetId="3">#REF!</definedName>
    <definedName name="TRNOPKWH">#REF!</definedName>
    <definedName name="TRNP1EC" localSheetId="1">#REF!</definedName>
    <definedName name="TRNP1EC" localSheetId="5">#REF!</definedName>
    <definedName name="TRNP1EC" localSheetId="7">#REF!</definedName>
    <definedName name="TRNP1EC" localSheetId="6">#REF!</definedName>
    <definedName name="TRNP1EC" localSheetId="3">#REF!</definedName>
    <definedName name="TRNP1EC">#REF!</definedName>
    <definedName name="TRNP2EC" localSheetId="1">#REF!</definedName>
    <definedName name="TRNP2EC" localSheetId="5">#REF!</definedName>
    <definedName name="TRNP2EC" localSheetId="7">#REF!</definedName>
    <definedName name="TRNP2EC" localSheetId="6">#REF!</definedName>
    <definedName name="TRNP2EC" localSheetId="3">#REF!</definedName>
    <definedName name="TRNP2EC">#REF!</definedName>
    <definedName name="TRNP3EC" localSheetId="1">#REF!</definedName>
    <definedName name="TRNP3EC" localSheetId="5">#REF!</definedName>
    <definedName name="TRNP3EC" localSheetId="7">#REF!</definedName>
    <definedName name="TRNP3EC" localSheetId="6">#REF!</definedName>
    <definedName name="TRNP3EC" localSheetId="3">#REF!</definedName>
    <definedName name="TRNP3EC">#REF!</definedName>
    <definedName name="TRNP4EC" localSheetId="1">#REF!</definedName>
    <definedName name="TRNP4EC" localSheetId="5">#REF!</definedName>
    <definedName name="TRNP4EC" localSheetId="7">#REF!</definedName>
    <definedName name="TRNP4EC" localSheetId="6">#REF!</definedName>
    <definedName name="TRNP4EC" localSheetId="3">#REF!</definedName>
    <definedName name="TRNP4EC">#REF!</definedName>
    <definedName name="TRNP5EC" localSheetId="1">#REF!</definedName>
    <definedName name="TRNP5EC" localSheetId="5">#REF!</definedName>
    <definedName name="TRNP5EC" localSheetId="7">#REF!</definedName>
    <definedName name="TRNP5EC" localSheetId="6">#REF!</definedName>
    <definedName name="TRNP5EC" localSheetId="3">#REF!</definedName>
    <definedName name="TRNP5EC">#REF!</definedName>
    <definedName name="TrnPL1Chg" localSheetId="1">#REF!</definedName>
    <definedName name="TrnPL1Chg" localSheetId="5">#REF!</definedName>
    <definedName name="TrnPL1Chg" localSheetId="7">#REF!</definedName>
    <definedName name="TrnPL1Chg" localSheetId="6">#REF!</definedName>
    <definedName name="TrnPL1Chg" localSheetId="3">#REF!</definedName>
    <definedName name="TrnPL1Chg">#REF!</definedName>
    <definedName name="TrnPL2Chg" localSheetId="1">#REF!</definedName>
    <definedName name="TrnPL2Chg" localSheetId="5">#REF!</definedName>
    <definedName name="TrnPL2Chg" localSheetId="7">#REF!</definedName>
    <definedName name="TrnPL2Chg" localSheetId="6">#REF!</definedName>
    <definedName name="TrnPL2Chg" localSheetId="3">#REF!</definedName>
    <definedName name="TrnPL2Chg">#REF!</definedName>
    <definedName name="TrnPL3Chg" localSheetId="1">#REF!</definedName>
    <definedName name="TrnPL3Chg" localSheetId="5">#REF!</definedName>
    <definedName name="TrnPL3Chg" localSheetId="7">#REF!</definedName>
    <definedName name="TrnPL3Chg" localSheetId="6">#REF!</definedName>
    <definedName name="TrnPL3Chg" localSheetId="3">#REF!</definedName>
    <definedName name="TrnPL3Chg">#REF!</definedName>
    <definedName name="TrnPL4Chg" localSheetId="1">#REF!</definedName>
    <definedName name="TrnPL4Chg" localSheetId="5">#REF!</definedName>
    <definedName name="TrnPL4Chg" localSheetId="7">#REF!</definedName>
    <definedName name="TrnPL4Chg" localSheetId="6">#REF!</definedName>
    <definedName name="TrnPL4Chg" localSheetId="3">#REF!</definedName>
    <definedName name="TrnPL4Chg">#REF!</definedName>
    <definedName name="TrnPL5Chg" localSheetId="1">#REF!</definedName>
    <definedName name="TrnPL5Chg" localSheetId="5">#REF!</definedName>
    <definedName name="TrnPL5Chg" localSheetId="7">#REF!</definedName>
    <definedName name="TrnPL5Chg" localSheetId="6">#REF!</definedName>
    <definedName name="TrnPL5Chg" localSheetId="3">#REF!</definedName>
    <definedName name="TrnPL5Chg">#REF!</definedName>
    <definedName name="TRNRCHG" localSheetId="1">#REF!</definedName>
    <definedName name="TRNRCHG" localSheetId="5">#REF!</definedName>
    <definedName name="TRNRCHG" localSheetId="7">#REF!</definedName>
    <definedName name="TRNRCHG" localSheetId="6">#REF!</definedName>
    <definedName name="TRNRCHG" localSheetId="3">#REF!</definedName>
    <definedName name="TRNRCHG">#REF!</definedName>
    <definedName name="TrnReactiveChg" localSheetId="1">#REF!</definedName>
    <definedName name="TrnReactiveChg" localSheetId="5">#REF!</definedName>
    <definedName name="TrnReactiveChg" localSheetId="7">#REF!</definedName>
    <definedName name="TrnReactiveChg" localSheetId="6">#REF!</definedName>
    <definedName name="TrnReactiveChg" localSheetId="3">#REF!</definedName>
    <definedName name="TrnReactiveChg">#REF!</definedName>
    <definedName name="TRNSKWTOFPK" localSheetId="1">#REF!</definedName>
    <definedName name="TRNSKWTOFPK" localSheetId="5">#REF!</definedName>
    <definedName name="TRNSKWTOFPK" localSheetId="7">#REF!</definedName>
    <definedName name="TRNSKWTOFPK" localSheetId="6">#REF!</definedName>
    <definedName name="TRNSKWTOFPK" localSheetId="3">#REF!</definedName>
    <definedName name="TRNSKWTOFPK">#REF!</definedName>
    <definedName name="TRNSKWTONPK" localSheetId="1">#REF!</definedName>
    <definedName name="TRNSKWTONPK" localSheetId="5">#REF!</definedName>
    <definedName name="TRNSKWTONPK" localSheetId="7">#REF!</definedName>
    <definedName name="TRNSKWTONPK" localSheetId="6">#REF!</definedName>
    <definedName name="TRNSKWTONPK" localSheetId="3">#REF!</definedName>
    <definedName name="TRNSKWTONPK">#REF!</definedName>
    <definedName name="TRNXOFKVA" localSheetId="1">#REF!</definedName>
    <definedName name="TRNXOFKVA" localSheetId="5">#REF!</definedName>
    <definedName name="TRNXOFKVA" localSheetId="7">#REF!</definedName>
    <definedName name="TRNXOFKVA" localSheetId="6">#REF!</definedName>
    <definedName name="TRNXOFKVA" localSheetId="3">#REF!</definedName>
    <definedName name="TRNXOFKVA">#REF!</definedName>
    <definedName name="TRNXOFKW" localSheetId="1">#REF!</definedName>
    <definedName name="TRNXOFKW" localSheetId="5">#REF!</definedName>
    <definedName name="TRNXOFKW" localSheetId="7">#REF!</definedName>
    <definedName name="TRNXOFKW" localSheetId="6">#REF!</definedName>
    <definedName name="TRNXOFKW" localSheetId="3">#REF!</definedName>
    <definedName name="TRNXOFKW">#REF!</definedName>
    <definedName name="TrnXOfpKvaChg" localSheetId="1">#REF!</definedName>
    <definedName name="TrnXOfpKvaChg" localSheetId="5">#REF!</definedName>
    <definedName name="TrnXOfpKvaChg" localSheetId="7">#REF!</definedName>
    <definedName name="TrnXOfpKvaChg" localSheetId="6">#REF!</definedName>
    <definedName name="TrnXOfpKvaChg" localSheetId="3">#REF!</definedName>
    <definedName name="TrnXOfpKvaChg">#REF!</definedName>
    <definedName name="TrnXOfpKwChg" localSheetId="1">#REF!</definedName>
    <definedName name="TrnXOfpKwChg" localSheetId="5">#REF!</definedName>
    <definedName name="TrnXOfpKwChg" localSheetId="7">#REF!</definedName>
    <definedName name="TrnXOfpKwChg" localSheetId="6">#REF!</definedName>
    <definedName name="TrnXOfpKwChg" localSheetId="3">#REF!</definedName>
    <definedName name="TrnXOfpKwChg">#REF!</definedName>
    <definedName name="TTLBSRATETTL" localSheetId="1">#REF!</definedName>
    <definedName name="TTLBSRATETTL" localSheetId="5">#REF!</definedName>
    <definedName name="TTLBSRATETTL" localSheetId="7">#REF!</definedName>
    <definedName name="TTLBSRATETTL" localSheetId="6">#REF!</definedName>
    <definedName name="TTLBSRATETTL" localSheetId="3">#REF!</definedName>
    <definedName name="TTLBSRATETTL">#REF!</definedName>
    <definedName name="TTLCOGENKWH" localSheetId="1">#REF!</definedName>
    <definedName name="TTLCOGENKWH" localSheetId="5">#REF!</definedName>
    <definedName name="TTLCOGENKWH" localSheetId="7">#REF!</definedName>
    <definedName name="TTLCOGENKWH" localSheetId="6">#REF!</definedName>
    <definedName name="TTLCOGENKWH" localSheetId="3">#REF!</definedName>
    <definedName name="TTLCOGENKWH">#REF!</definedName>
    <definedName name="UNBUNDIND" localSheetId="1">#REF!</definedName>
    <definedName name="UNBUNDIND" localSheetId="5">#REF!</definedName>
    <definedName name="UNBUNDIND" localSheetId="7">#REF!</definedName>
    <definedName name="UNBUNDIND" localSheetId="6">#REF!</definedName>
    <definedName name="UNBUNDIND" localSheetId="3">#REF!</definedName>
    <definedName name="UNBUNDIND">#REF!</definedName>
    <definedName name="YrHistoric">'[7]Formula Rate - Historic'!$O$1</definedName>
    <definedName name="Zip" localSheetId="1">#REF!</definedName>
    <definedName name="Zip" localSheetId="5">#REF!</definedName>
    <definedName name="Zip" localSheetId="7">#REF!</definedName>
    <definedName name="Zip" localSheetId="6">#REF!</definedName>
    <definedName name="Zip" localSheetId="3">#REF!</definedName>
    <definedName name="Zi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0" l="1"/>
  <c r="L47" i="10"/>
  <c r="L46" i="10"/>
  <c r="L45" i="10"/>
  <c r="L44" i="10"/>
  <c r="L43" i="10"/>
  <c r="L40" i="10"/>
  <c r="L39" i="10"/>
  <c r="L38" i="10"/>
  <c r="B38" i="10"/>
  <c r="L37" i="10"/>
  <c r="L36" i="10"/>
  <c r="L35" i="10"/>
  <c r="B35" i="10"/>
  <c r="L34" i="10"/>
  <c r="B34" i="10"/>
  <c r="L33" i="10"/>
  <c r="L32" i="10"/>
  <c r="L31" i="10"/>
  <c r="L30" i="10"/>
  <c r="B30" i="10"/>
  <c r="L29" i="10"/>
  <c r="L26" i="10"/>
  <c r="B26" i="10"/>
  <c r="L25" i="10"/>
  <c r="B25" i="10"/>
  <c r="L24" i="10"/>
  <c r="B24" i="10"/>
  <c r="L23" i="10"/>
  <c r="B23" i="10"/>
  <c r="L22" i="10"/>
  <c r="B22" i="10"/>
  <c r="L21" i="10"/>
  <c r="B21" i="10"/>
  <c r="L20" i="10"/>
  <c r="H20" i="10"/>
  <c r="F20" i="10"/>
  <c r="J20" i="10" s="1"/>
  <c r="B20" i="10"/>
  <c r="J10" i="10"/>
  <c r="B47" i="10" s="1"/>
  <c r="J9" i="10"/>
  <c r="B37" i="10" s="1"/>
  <c r="N20" i="10" l="1"/>
  <c r="H23" i="10"/>
  <c r="B36" i="10"/>
  <c r="B46" i="10"/>
  <c r="H21" i="10"/>
  <c r="H22" i="10"/>
  <c r="B33" i="10"/>
  <c r="B43" i="10"/>
  <c r="B44" i="10"/>
  <c r="B32" i="10"/>
  <c r="B40" i="10"/>
  <c r="B45" i="10"/>
  <c r="B31" i="10"/>
  <c r="B39" i="10"/>
  <c r="B48" i="10"/>
  <c r="B29" i="10"/>
  <c r="B22" i="9"/>
  <c r="B23" i="9"/>
  <c r="B24" i="9"/>
  <c r="B25" i="9"/>
  <c r="B26" i="9"/>
  <c r="B21" i="9"/>
  <c r="B20" i="9"/>
  <c r="L48" i="9"/>
  <c r="L47" i="9"/>
  <c r="L46" i="9"/>
  <c r="L45" i="9"/>
  <c r="L44" i="9"/>
  <c r="L43" i="9"/>
  <c r="L40" i="9"/>
  <c r="L39" i="9"/>
  <c r="L38" i="9"/>
  <c r="L37" i="9"/>
  <c r="L36" i="9"/>
  <c r="L35" i="9"/>
  <c r="L34" i="9"/>
  <c r="L33" i="9"/>
  <c r="L32" i="9"/>
  <c r="L31" i="9"/>
  <c r="L30" i="9"/>
  <c r="L29" i="9"/>
  <c r="L26" i="9"/>
  <c r="L25" i="9"/>
  <c r="L24" i="9"/>
  <c r="L23" i="9"/>
  <c r="L22" i="9"/>
  <c r="L21" i="9"/>
  <c r="L20" i="9"/>
  <c r="H20" i="9"/>
  <c r="F20" i="9"/>
  <c r="J9" i="9"/>
  <c r="B33" i="9" s="1"/>
  <c r="B31" i="9" l="1"/>
  <c r="B38" i="9"/>
  <c r="B40" i="9"/>
  <c r="B39" i="9"/>
  <c r="B36" i="9"/>
  <c r="B32" i="9"/>
  <c r="B30" i="9"/>
  <c r="B37" i="9"/>
  <c r="B35" i="9"/>
  <c r="J20" i="9"/>
  <c r="N20" i="9" s="1"/>
  <c r="H23" i="9" s="1"/>
  <c r="H21" i="9"/>
  <c r="J10" i="9"/>
  <c r="B34" i="9"/>
  <c r="B29" i="9"/>
  <c r="H22" i="9" l="1"/>
  <c r="B45" i="9"/>
  <c r="B46" i="9"/>
  <c r="B48" i="9"/>
  <c r="B47" i="9"/>
  <c r="B43" i="9"/>
  <c r="B44" i="9"/>
  <c r="C10" i="7" l="1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P40" i="7"/>
  <c r="O40" i="7"/>
  <c r="N40" i="7"/>
  <c r="M40" i="7"/>
  <c r="L40" i="7"/>
  <c r="K40" i="7"/>
  <c r="J40" i="7"/>
  <c r="I40" i="7"/>
  <c r="H40" i="7"/>
  <c r="G40" i="7"/>
  <c r="F40" i="7"/>
  <c r="F43" i="7" s="1"/>
  <c r="E40" i="7"/>
  <c r="D40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P35" i="7"/>
  <c r="O35" i="7"/>
  <c r="N35" i="7"/>
  <c r="M35" i="7"/>
  <c r="L35" i="7"/>
  <c r="K35" i="7"/>
  <c r="J35" i="7"/>
  <c r="I35" i="7"/>
  <c r="I38" i="7" s="1"/>
  <c r="H35" i="7"/>
  <c r="G35" i="7"/>
  <c r="F35" i="7"/>
  <c r="E35" i="7"/>
  <c r="D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P33" i="7"/>
  <c r="O33" i="7"/>
  <c r="N33" i="7"/>
  <c r="M33" i="7"/>
  <c r="L33" i="7"/>
  <c r="K33" i="7"/>
  <c r="K38" i="7" s="1"/>
  <c r="J33" i="7"/>
  <c r="I33" i="7"/>
  <c r="H33" i="7"/>
  <c r="G33" i="7"/>
  <c r="F33" i="7"/>
  <c r="E33" i="7"/>
  <c r="D33" i="7"/>
  <c r="P28" i="7"/>
  <c r="O28" i="7"/>
  <c r="N28" i="7"/>
  <c r="M28" i="7"/>
  <c r="L28" i="7"/>
  <c r="K28" i="7"/>
  <c r="J28" i="7"/>
  <c r="S28" i="7" s="1"/>
  <c r="I28" i="7"/>
  <c r="H28" i="7"/>
  <c r="G28" i="7"/>
  <c r="F28" i="7"/>
  <c r="E28" i="7"/>
  <c r="C28" i="7"/>
  <c r="P27" i="7"/>
  <c r="O27" i="7"/>
  <c r="N27" i="7"/>
  <c r="M27" i="7"/>
  <c r="L27" i="7"/>
  <c r="K27" i="7"/>
  <c r="J27" i="7"/>
  <c r="I27" i="7"/>
  <c r="H27" i="7"/>
  <c r="G27" i="7"/>
  <c r="F27" i="7"/>
  <c r="E27" i="7"/>
  <c r="C27" i="7"/>
  <c r="P26" i="7"/>
  <c r="O26" i="7"/>
  <c r="N26" i="7"/>
  <c r="M26" i="7"/>
  <c r="L26" i="7"/>
  <c r="K26" i="7"/>
  <c r="J26" i="7"/>
  <c r="I26" i="7"/>
  <c r="H26" i="7"/>
  <c r="G26" i="7"/>
  <c r="F26" i="7"/>
  <c r="E26" i="7"/>
  <c r="C26" i="7"/>
  <c r="P25" i="7"/>
  <c r="O25" i="7"/>
  <c r="N25" i="7"/>
  <c r="M25" i="7"/>
  <c r="L25" i="7"/>
  <c r="K25" i="7"/>
  <c r="J25" i="7"/>
  <c r="S25" i="7" s="1"/>
  <c r="I25" i="7"/>
  <c r="H25" i="7"/>
  <c r="G25" i="7"/>
  <c r="F25" i="7"/>
  <c r="E25" i="7"/>
  <c r="C25" i="7"/>
  <c r="P24" i="7"/>
  <c r="O24" i="7"/>
  <c r="N24" i="7"/>
  <c r="M24" i="7"/>
  <c r="L24" i="7"/>
  <c r="K24" i="7"/>
  <c r="J24" i="7"/>
  <c r="I24" i="7"/>
  <c r="H24" i="7"/>
  <c r="G24" i="7"/>
  <c r="F24" i="7"/>
  <c r="E24" i="7"/>
  <c r="C24" i="7"/>
  <c r="P23" i="7"/>
  <c r="O23" i="7"/>
  <c r="N23" i="7"/>
  <c r="M23" i="7"/>
  <c r="L23" i="7"/>
  <c r="K23" i="7"/>
  <c r="J23" i="7"/>
  <c r="I23" i="7"/>
  <c r="H23" i="7"/>
  <c r="G23" i="7"/>
  <c r="F23" i="7"/>
  <c r="E23" i="7"/>
  <c r="C23" i="7"/>
  <c r="P22" i="7"/>
  <c r="O22" i="7"/>
  <c r="N22" i="7"/>
  <c r="M22" i="7"/>
  <c r="L22" i="7"/>
  <c r="K22" i="7"/>
  <c r="J22" i="7"/>
  <c r="I22" i="7"/>
  <c r="H22" i="7"/>
  <c r="G22" i="7"/>
  <c r="F22" i="7"/>
  <c r="E22" i="7"/>
  <c r="C22" i="7"/>
  <c r="P21" i="7"/>
  <c r="O21" i="7"/>
  <c r="N21" i="7"/>
  <c r="M21" i="7"/>
  <c r="L21" i="7"/>
  <c r="K21" i="7"/>
  <c r="J21" i="7"/>
  <c r="I21" i="7"/>
  <c r="H21" i="7"/>
  <c r="G21" i="7"/>
  <c r="F21" i="7"/>
  <c r="E21" i="7"/>
  <c r="C21" i="7"/>
  <c r="P20" i="7"/>
  <c r="O20" i="7"/>
  <c r="N20" i="7"/>
  <c r="M20" i="7"/>
  <c r="L20" i="7"/>
  <c r="K20" i="7"/>
  <c r="J20" i="7"/>
  <c r="S20" i="7" s="1"/>
  <c r="I20" i="7"/>
  <c r="H20" i="7"/>
  <c r="G20" i="7"/>
  <c r="F20" i="7"/>
  <c r="E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C16" i="7"/>
  <c r="P15" i="7"/>
  <c r="O15" i="7"/>
  <c r="N15" i="7"/>
  <c r="M15" i="7"/>
  <c r="L15" i="7"/>
  <c r="K15" i="7"/>
  <c r="J15" i="7"/>
  <c r="I15" i="7"/>
  <c r="H15" i="7"/>
  <c r="G15" i="7"/>
  <c r="F15" i="7"/>
  <c r="E15" i="7"/>
  <c r="C15" i="7"/>
  <c r="P14" i="7"/>
  <c r="O14" i="7"/>
  <c r="N14" i="7"/>
  <c r="M14" i="7"/>
  <c r="L14" i="7"/>
  <c r="K14" i="7"/>
  <c r="J14" i="7"/>
  <c r="I14" i="7"/>
  <c r="H14" i="7"/>
  <c r="G14" i="7"/>
  <c r="F14" i="7"/>
  <c r="E14" i="7"/>
  <c r="C14" i="7"/>
  <c r="P13" i="7"/>
  <c r="O13" i="7"/>
  <c r="N13" i="7"/>
  <c r="M13" i="7"/>
  <c r="L13" i="7"/>
  <c r="K13" i="7"/>
  <c r="J13" i="7"/>
  <c r="I13" i="7"/>
  <c r="H13" i="7"/>
  <c r="G13" i="7"/>
  <c r="F13" i="7"/>
  <c r="E13" i="7"/>
  <c r="C13" i="7"/>
  <c r="P12" i="7"/>
  <c r="O12" i="7"/>
  <c r="N12" i="7"/>
  <c r="M12" i="7"/>
  <c r="L12" i="7"/>
  <c r="K12" i="7"/>
  <c r="J12" i="7"/>
  <c r="S12" i="7" s="1"/>
  <c r="I12" i="7"/>
  <c r="H12" i="7"/>
  <c r="G12" i="7"/>
  <c r="F12" i="7"/>
  <c r="E12" i="7"/>
  <c r="P11" i="7"/>
  <c r="O11" i="7"/>
  <c r="N11" i="7"/>
  <c r="M11" i="7"/>
  <c r="L11" i="7"/>
  <c r="K11" i="7"/>
  <c r="J11" i="7"/>
  <c r="I11" i="7"/>
  <c r="H11" i="7"/>
  <c r="G11" i="7"/>
  <c r="F11" i="7"/>
  <c r="E11" i="7"/>
  <c r="C11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0" i="7" s="1"/>
  <c r="A33" i="7" s="1"/>
  <c r="A34" i="7" s="1"/>
  <c r="A35" i="7" s="1"/>
  <c r="A37" i="7" s="1"/>
  <c r="A38" i="7" s="1"/>
  <c r="A40" i="7" s="1"/>
  <c r="A41" i="7" s="1"/>
  <c r="A42" i="7" s="1"/>
  <c r="A43" i="7" s="1"/>
  <c r="A45" i="7" s="1"/>
  <c r="P10" i="7"/>
  <c r="O10" i="7"/>
  <c r="N10" i="7"/>
  <c r="M10" i="7"/>
  <c r="L10" i="7"/>
  <c r="L30" i="7" s="1"/>
  <c r="K10" i="7"/>
  <c r="J10" i="7"/>
  <c r="I10" i="7"/>
  <c r="H10" i="7"/>
  <c r="G10" i="7"/>
  <c r="F10" i="7"/>
  <c r="E10" i="7"/>
  <c r="P8" i="7"/>
  <c r="O8" i="7"/>
  <c r="N8" i="7"/>
  <c r="M8" i="7"/>
  <c r="L8" i="7"/>
  <c r="K8" i="7"/>
  <c r="J8" i="7"/>
  <c r="I8" i="7"/>
  <c r="H8" i="7"/>
  <c r="G8" i="7"/>
  <c r="F8" i="7"/>
  <c r="E8" i="7"/>
  <c r="P7" i="7"/>
  <c r="O7" i="7"/>
  <c r="N7" i="7"/>
  <c r="M7" i="7"/>
  <c r="L7" i="7"/>
  <c r="K7" i="7"/>
  <c r="J7" i="7"/>
  <c r="I7" i="7"/>
  <c r="H7" i="7"/>
  <c r="G7" i="7"/>
  <c r="F7" i="7"/>
  <c r="E7" i="7"/>
  <c r="B3" i="7"/>
  <c r="B2" i="7"/>
  <c r="C11" i="5"/>
  <c r="O33" i="4"/>
  <c r="M33" i="4"/>
  <c r="D33" i="4"/>
  <c r="K31" i="4"/>
  <c r="G31" i="4"/>
  <c r="I31" i="4" s="1"/>
  <c r="Q29" i="4"/>
  <c r="K27" i="4"/>
  <c r="I27" i="4"/>
  <c r="G27" i="4"/>
  <c r="Q25" i="4"/>
  <c r="O25" i="4"/>
  <c r="O29" i="4" s="1"/>
  <c r="M25" i="4"/>
  <c r="M29" i="4" s="1"/>
  <c r="Q23" i="4"/>
  <c r="G22" i="4"/>
  <c r="G21" i="4"/>
  <c r="Q20" i="4"/>
  <c r="O20" i="4"/>
  <c r="O23" i="4" s="1"/>
  <c r="M20" i="4"/>
  <c r="M23" i="4" s="1"/>
  <c r="K20" i="4"/>
  <c r="K23" i="4" s="1"/>
  <c r="O24" i="4" s="1"/>
  <c r="I20" i="4"/>
  <c r="M21" i="4" s="1"/>
  <c r="G20" i="4"/>
  <c r="Q17" i="4"/>
  <c r="G17" i="4"/>
  <c r="Q15" i="4"/>
  <c r="O15" i="4"/>
  <c r="O17" i="4" s="1"/>
  <c r="M15" i="4"/>
  <c r="K15" i="4"/>
  <c r="O16" i="4" s="1"/>
  <c r="I15" i="4"/>
  <c r="G15" i="4"/>
  <c r="B15" i="4"/>
  <c r="B17" i="4" s="1"/>
  <c r="Q13" i="4"/>
  <c r="O13" i="4"/>
  <c r="M13" i="4"/>
  <c r="M17" i="4" s="1"/>
  <c r="K13" i="4"/>
  <c r="K17" i="4" s="1"/>
  <c r="I13" i="4"/>
  <c r="G13" i="4"/>
  <c r="L1" i="4"/>
  <c r="B5" i="4" s="1"/>
  <c r="D33" i="3"/>
  <c r="K27" i="3"/>
  <c r="I27" i="3"/>
  <c r="G27" i="3"/>
  <c r="G22" i="3"/>
  <c r="G21" i="3"/>
  <c r="G20" i="3"/>
  <c r="G17" i="3"/>
  <c r="G15" i="3"/>
  <c r="B15" i="3"/>
  <c r="B17" i="3" s="1"/>
  <c r="G13" i="3"/>
  <c r="L1" i="3"/>
  <c r="D31" i="3" s="1"/>
  <c r="D33" i="2"/>
  <c r="O31" i="2"/>
  <c r="I31" i="2"/>
  <c r="M31" i="2" s="1"/>
  <c r="G31" i="2"/>
  <c r="U29" i="2"/>
  <c r="D29" i="2"/>
  <c r="M27" i="2"/>
  <c r="I27" i="2" s="1"/>
  <c r="K27" i="2"/>
  <c r="G27" i="2"/>
  <c r="U25" i="2"/>
  <c r="U23" i="2"/>
  <c r="M23" i="2"/>
  <c r="I22" i="2"/>
  <c r="G22" i="2"/>
  <c r="I21" i="2"/>
  <c r="G21" i="2"/>
  <c r="U20" i="2"/>
  <c r="M20" i="2"/>
  <c r="K20" i="2"/>
  <c r="G20" i="2"/>
  <c r="U17" i="2"/>
  <c r="G17" i="2"/>
  <c r="U15" i="2"/>
  <c r="M15" i="2"/>
  <c r="K15" i="2"/>
  <c r="G15" i="2"/>
  <c r="B15" i="2"/>
  <c r="B17" i="2" s="1"/>
  <c r="U13" i="2"/>
  <c r="M13" i="2"/>
  <c r="M17" i="2" s="1"/>
  <c r="K13" i="2"/>
  <c r="K17" i="2" s="1"/>
  <c r="G13" i="2"/>
  <c r="N1" i="2"/>
  <c r="D13" i="2" s="1"/>
  <c r="O33" i="2"/>
  <c r="S25" i="2"/>
  <c r="S29" i="2" s="1"/>
  <c r="Q25" i="2"/>
  <c r="Q29" i="2" s="1"/>
  <c r="O25" i="2"/>
  <c r="O29" i="2" s="1"/>
  <c r="S23" i="2"/>
  <c r="Q23" i="2"/>
  <c r="O23" i="2"/>
  <c r="S20" i="2"/>
  <c r="Q20" i="2"/>
  <c r="O20" i="2"/>
  <c r="S17" i="2"/>
  <c r="Q17" i="2"/>
  <c r="O17" i="2"/>
  <c r="S15" i="2"/>
  <c r="Q15" i="2"/>
  <c r="O15" i="2"/>
  <c r="S13" i="2"/>
  <c r="Q13" i="2"/>
  <c r="O13" i="2"/>
  <c r="D33" i="1"/>
  <c r="M31" i="1"/>
  <c r="I31" i="1"/>
  <c r="K31" i="1" s="1"/>
  <c r="G31" i="1"/>
  <c r="M27" i="1"/>
  <c r="K27" i="1"/>
  <c r="I27" i="1"/>
  <c r="G27" i="1"/>
  <c r="I22" i="1"/>
  <c r="G22" i="1"/>
  <c r="I21" i="1"/>
  <c r="G21" i="1"/>
  <c r="M20" i="1"/>
  <c r="M23" i="1" s="1"/>
  <c r="K20" i="1"/>
  <c r="I20" i="1" s="1"/>
  <c r="I23" i="1" s="1"/>
  <c r="G20" i="1"/>
  <c r="G17" i="1"/>
  <c r="M15" i="1"/>
  <c r="K15" i="1"/>
  <c r="I15" i="1"/>
  <c r="G15" i="1"/>
  <c r="B15" i="1"/>
  <c r="B17" i="1" s="1"/>
  <c r="M13" i="1"/>
  <c r="M17" i="1" s="1"/>
  <c r="K13" i="1"/>
  <c r="I13" i="1" s="1"/>
  <c r="G13" i="1"/>
  <c r="N1" i="1"/>
  <c r="D29" i="1" s="1"/>
  <c r="K17" i="1" l="1"/>
  <c r="M25" i="1"/>
  <c r="M29" i="1" s="1"/>
  <c r="S16" i="2"/>
  <c r="I17" i="4"/>
  <c r="S13" i="7"/>
  <c r="T13" i="7" s="1"/>
  <c r="S21" i="7"/>
  <c r="J38" i="7"/>
  <c r="I43" i="7"/>
  <c r="I23" i="4"/>
  <c r="M24" i="4" s="1"/>
  <c r="S18" i="7"/>
  <c r="S26" i="7"/>
  <c r="J43" i="7"/>
  <c r="Q12" i="7"/>
  <c r="S15" i="7"/>
  <c r="S17" i="7"/>
  <c r="Q20" i="7"/>
  <c r="S23" i="7"/>
  <c r="T18" i="7" s="1"/>
  <c r="I20" i="2"/>
  <c r="B5" i="3"/>
  <c r="M14" i="4"/>
  <c r="S14" i="7"/>
  <c r="T14" i="7" s="1"/>
  <c r="C31" i="5" s="1"/>
  <c r="I31" i="5" s="1"/>
  <c r="S22" i="7"/>
  <c r="K31" i="2"/>
  <c r="S19" i="7"/>
  <c r="S27" i="7"/>
  <c r="T27" i="7" s="1"/>
  <c r="C35" i="5" s="1"/>
  <c r="I35" i="5" s="1"/>
  <c r="G43" i="7"/>
  <c r="O43" i="7"/>
  <c r="S14" i="2"/>
  <c r="F5" i="2"/>
  <c r="S11" i="7"/>
  <c r="S16" i="7"/>
  <c r="T11" i="7" s="1"/>
  <c r="C34" i="5" s="1"/>
  <c r="I34" i="5" s="1"/>
  <c r="S24" i="7"/>
  <c r="N43" i="7"/>
  <c r="E30" i="7"/>
  <c r="M30" i="7"/>
  <c r="Q17" i="7"/>
  <c r="Q25" i="7"/>
  <c r="L38" i="7"/>
  <c r="K43" i="7"/>
  <c r="F30" i="7"/>
  <c r="N30" i="7"/>
  <c r="Q14" i="7"/>
  <c r="Q22" i="7"/>
  <c r="E38" i="7"/>
  <c r="M38" i="7"/>
  <c r="G30" i="7"/>
  <c r="O30" i="7"/>
  <c r="Q11" i="7"/>
  <c r="Q19" i="7"/>
  <c r="Q27" i="7"/>
  <c r="E43" i="7"/>
  <c r="M43" i="7"/>
  <c r="H30" i="7"/>
  <c r="P30" i="7"/>
  <c r="Q16" i="7"/>
  <c r="Q24" i="7"/>
  <c r="G38" i="7"/>
  <c r="O38" i="7"/>
  <c r="L43" i="7"/>
  <c r="Q10" i="7"/>
  <c r="Q13" i="7"/>
  <c r="Q21" i="7"/>
  <c r="H38" i="7"/>
  <c r="P38" i="7"/>
  <c r="F38" i="7"/>
  <c r="N38" i="7"/>
  <c r="J30" i="7"/>
  <c r="Q18" i="7"/>
  <c r="Q26" i="7"/>
  <c r="H43" i="7"/>
  <c r="P43" i="7"/>
  <c r="K30" i="7"/>
  <c r="Q15" i="7"/>
  <c r="Q23" i="7"/>
  <c r="Q28" i="7"/>
  <c r="S10" i="7"/>
  <c r="T26" i="7" s="1"/>
  <c r="C22" i="5" s="1"/>
  <c r="I22" i="5" s="1"/>
  <c r="T20" i="7"/>
  <c r="C24" i="5" s="1"/>
  <c r="I24" i="5" s="1"/>
  <c r="I30" i="7"/>
  <c r="K25" i="4"/>
  <c r="O18" i="4"/>
  <c r="O19" i="4" s="1"/>
  <c r="B19" i="4"/>
  <c r="B20" i="4" s="1"/>
  <c r="B21" i="4" s="1"/>
  <c r="B22" i="4" s="1"/>
  <c r="B23" i="4" s="1"/>
  <c r="B25" i="4" s="1"/>
  <c r="M18" i="4"/>
  <c r="M19" i="4" s="1"/>
  <c r="D13" i="4"/>
  <c r="O14" i="4"/>
  <c r="M16" i="4"/>
  <c r="O21" i="4"/>
  <c r="D29" i="4"/>
  <c r="D31" i="4"/>
  <c r="I20" i="3"/>
  <c r="I23" i="3" s="1"/>
  <c r="K15" i="3"/>
  <c r="B19" i="3"/>
  <c r="B20" i="3" s="1"/>
  <c r="B21" i="3" s="1"/>
  <c r="B22" i="3" s="1"/>
  <c r="B23" i="3" s="1"/>
  <c r="B25" i="3" s="1"/>
  <c r="G25" i="3"/>
  <c r="D13" i="3"/>
  <c r="D29" i="3"/>
  <c r="S21" i="2"/>
  <c r="S24" i="2"/>
  <c r="Q16" i="2"/>
  <c r="I23" i="2"/>
  <c r="O24" i="2" s="1"/>
  <c r="O21" i="2"/>
  <c r="B19" i="2"/>
  <c r="B20" i="2" s="1"/>
  <c r="B21" i="2" s="1"/>
  <c r="B22" i="2" s="1"/>
  <c r="B23" i="2" s="1"/>
  <c r="B25" i="2" s="1"/>
  <c r="Q18" i="2"/>
  <c r="Q19" i="2" s="1"/>
  <c r="I17" i="2"/>
  <c r="O18" i="2" s="1"/>
  <c r="O19" i="2" s="1"/>
  <c r="M25" i="2"/>
  <c r="S18" i="2"/>
  <c r="S19" i="2" s="1"/>
  <c r="I15" i="2"/>
  <c r="O16" i="2" s="1"/>
  <c r="K23" i="2"/>
  <c r="Q24" i="2" s="1"/>
  <c r="D31" i="2"/>
  <c r="Q21" i="2"/>
  <c r="I13" i="2"/>
  <c r="O14" i="2" s="1"/>
  <c r="Q14" i="2"/>
  <c r="B19" i="1"/>
  <c r="B20" i="1" s="1"/>
  <c r="B21" i="1" s="1"/>
  <c r="B22" i="1" s="1"/>
  <c r="B23" i="1" s="1"/>
  <c r="B25" i="1" s="1"/>
  <c r="F5" i="1"/>
  <c r="K23" i="1"/>
  <c r="D13" i="1"/>
  <c r="D31" i="1"/>
  <c r="T24" i="7" l="1"/>
  <c r="C27" i="5" s="1"/>
  <c r="I27" i="5" s="1"/>
  <c r="T16" i="7"/>
  <c r="C28" i="5" s="1"/>
  <c r="I28" i="5" s="1"/>
  <c r="T12" i="7"/>
  <c r="C19" i="5" s="1"/>
  <c r="I25" i="4"/>
  <c r="T22" i="7"/>
  <c r="C21" i="5" s="1"/>
  <c r="I21" i="5" s="1"/>
  <c r="T10" i="7"/>
  <c r="C33" i="5" s="1"/>
  <c r="T23" i="7"/>
  <c r="C30" i="5" s="1"/>
  <c r="I30" i="5" s="1"/>
  <c r="K18" i="2"/>
  <c r="M18" i="2" s="1"/>
  <c r="T19" i="7"/>
  <c r="C23" i="5" s="1"/>
  <c r="I23" i="5" s="1"/>
  <c r="K25" i="1"/>
  <c r="T21" i="7"/>
  <c r="C26" i="5" s="1"/>
  <c r="I26" i="5" s="1"/>
  <c r="Q30" i="7"/>
  <c r="R15" i="7" s="1"/>
  <c r="I17" i="1"/>
  <c r="K18" i="1" s="1"/>
  <c r="M18" i="1" s="1"/>
  <c r="T25" i="7"/>
  <c r="C25" i="5" s="1"/>
  <c r="I25" i="5" s="1"/>
  <c r="R21" i="7"/>
  <c r="M33" i="1"/>
  <c r="D5" i="5"/>
  <c r="R22" i="7"/>
  <c r="R10" i="7"/>
  <c r="R17" i="7"/>
  <c r="R25" i="7"/>
  <c r="R26" i="7"/>
  <c r="R14" i="7"/>
  <c r="R23" i="7"/>
  <c r="R16" i="7"/>
  <c r="R27" i="7"/>
  <c r="R20" i="7"/>
  <c r="R13" i="7"/>
  <c r="T17" i="7"/>
  <c r="T28" i="7"/>
  <c r="C20" i="5" s="1"/>
  <c r="I20" i="5" s="1"/>
  <c r="T15" i="7"/>
  <c r="C29" i="5" s="1"/>
  <c r="I29" i="5" s="1"/>
  <c r="R11" i="7"/>
  <c r="R28" i="7"/>
  <c r="I29" i="4"/>
  <c r="F6" i="5" s="1"/>
  <c r="M26" i="4"/>
  <c r="B27" i="4"/>
  <c r="B29" i="4" s="1"/>
  <c r="G29" i="4"/>
  <c r="G25" i="4"/>
  <c r="K29" i="4"/>
  <c r="G6" i="5" s="1"/>
  <c r="O26" i="4"/>
  <c r="G31" i="3"/>
  <c r="K20" i="3"/>
  <c r="K23" i="3" s="1"/>
  <c r="B27" i="3"/>
  <c r="B29" i="3" s="1"/>
  <c r="G29" i="3"/>
  <c r="B27" i="2"/>
  <c r="B29" i="2" s="1"/>
  <c r="G29" i="2"/>
  <c r="G25" i="2"/>
  <c r="M29" i="2"/>
  <c r="D6" i="5" s="1"/>
  <c r="S26" i="2"/>
  <c r="K25" i="2"/>
  <c r="I25" i="1"/>
  <c r="I29" i="1" s="1"/>
  <c r="I33" i="1" s="1"/>
  <c r="K29" i="1"/>
  <c r="G29" i="1"/>
  <c r="B27" i="1"/>
  <c r="B29" i="1" s="1"/>
  <c r="G25" i="1"/>
  <c r="D7" i="5" l="1"/>
  <c r="D13" i="5" s="1"/>
  <c r="I19" i="5"/>
  <c r="C32" i="5"/>
  <c r="R24" i="7"/>
  <c r="K33" i="1"/>
  <c r="C5" i="5"/>
  <c r="R12" i="7"/>
  <c r="R18" i="7"/>
  <c r="R19" i="7"/>
  <c r="H6" i="5"/>
  <c r="I33" i="5"/>
  <c r="C36" i="5"/>
  <c r="K33" i="4"/>
  <c r="O34" i="4" s="1"/>
  <c r="O30" i="4"/>
  <c r="B31" i="4"/>
  <c r="B33" i="4" s="1"/>
  <c r="G33" i="4"/>
  <c r="I33" i="4"/>
  <c r="M34" i="4" s="1"/>
  <c r="M30" i="4"/>
  <c r="K31" i="3"/>
  <c r="I31" i="3"/>
  <c r="B31" i="3"/>
  <c r="B33" i="3" s="1"/>
  <c r="B31" i="2"/>
  <c r="B33" i="2" s="1"/>
  <c r="G33" i="2"/>
  <c r="K29" i="2"/>
  <c r="C6" i="5" s="1"/>
  <c r="E6" i="5" s="1"/>
  <c r="Q26" i="2"/>
  <c r="I25" i="2"/>
  <c r="S30" i="2"/>
  <c r="M33" i="2"/>
  <c r="B31" i="1"/>
  <c r="B33" i="1" s="1"/>
  <c r="C7" i="5" l="1"/>
  <c r="E5" i="5"/>
  <c r="I6" i="5"/>
  <c r="I36" i="5"/>
  <c r="I32" i="5"/>
  <c r="I15" i="3"/>
  <c r="G33" i="3"/>
  <c r="Q30" i="2"/>
  <c r="K33" i="2"/>
  <c r="I29" i="2"/>
  <c r="O26" i="2"/>
  <c r="G33" i="1"/>
  <c r="E7" i="5" l="1"/>
  <c r="C13" i="5"/>
  <c r="E13" i="5" s="1"/>
  <c r="O30" i="2"/>
  <c r="O37" i="2" s="1"/>
  <c r="I33" i="2"/>
  <c r="O34" i="2" s="1"/>
  <c r="D37" i="5" l="1"/>
  <c r="F10" i="9"/>
  <c r="I13" i="3"/>
  <c r="I17" i="3" s="1"/>
  <c r="I25" i="3" s="1"/>
  <c r="I29" i="3" s="1"/>
  <c r="I33" i="3" l="1"/>
  <c r="F5" i="5"/>
  <c r="P52" i="9"/>
  <c r="D24" i="9"/>
  <c r="D25" i="9"/>
  <c r="D26" i="9"/>
  <c r="D20" i="9"/>
  <c r="D21" i="9"/>
  <c r="D22" i="9"/>
  <c r="D23" i="9"/>
  <c r="D23" i="5"/>
  <c r="D35" i="5"/>
  <c r="D33" i="5"/>
  <c r="D36" i="5" s="1"/>
  <c r="D26" i="5"/>
  <c r="D21" i="5"/>
  <c r="D29" i="5"/>
  <c r="D34" i="5"/>
  <c r="D27" i="5"/>
  <c r="D30" i="5"/>
  <c r="D31" i="5"/>
  <c r="D24" i="5"/>
  <c r="D19" i="5"/>
  <c r="D20" i="5"/>
  <c r="D22" i="5"/>
  <c r="D28" i="5"/>
  <c r="D25" i="5"/>
  <c r="K13" i="3"/>
  <c r="K17" i="3" s="1"/>
  <c r="K25" i="3" s="1"/>
  <c r="K29" i="3" s="1"/>
  <c r="D32" i="5" l="1"/>
  <c r="K33" i="3"/>
  <c r="G5" i="5"/>
  <c r="G7" i="5" s="1"/>
  <c r="G13" i="5" s="1"/>
  <c r="F21" i="9"/>
  <c r="J21" i="9" s="1"/>
  <c r="N21" i="9" s="1"/>
  <c r="R21" i="9" s="1"/>
  <c r="R20" i="9"/>
  <c r="F7" i="5"/>
  <c r="H7" i="5" l="1"/>
  <c r="I7" i="5" s="1"/>
  <c r="F13" i="5"/>
  <c r="H13" i="5" s="1"/>
  <c r="H5" i="5"/>
  <c r="I5" i="5" s="1"/>
  <c r="F22" i="9"/>
  <c r="J22" i="9" l="1"/>
  <c r="N22" i="9" s="1"/>
  <c r="F23" i="9"/>
  <c r="F10" i="10"/>
  <c r="J37" i="5"/>
  <c r="I13" i="5"/>
  <c r="R22" i="9" l="1"/>
  <c r="J35" i="5"/>
  <c r="J24" i="5"/>
  <c r="J34" i="5"/>
  <c r="J31" i="5"/>
  <c r="J22" i="5"/>
  <c r="J21" i="5"/>
  <c r="J28" i="5"/>
  <c r="J27" i="5"/>
  <c r="J26" i="5"/>
  <c r="J25" i="5"/>
  <c r="J29" i="5"/>
  <c r="J20" i="5"/>
  <c r="J23" i="5"/>
  <c r="J30" i="5"/>
  <c r="J33" i="5"/>
  <c r="J19" i="5"/>
  <c r="P52" i="10"/>
  <c r="D25" i="10"/>
  <c r="D23" i="10"/>
  <c r="D26" i="10"/>
  <c r="D20" i="10"/>
  <c r="D21" i="10"/>
  <c r="D22" i="10"/>
  <c r="D24" i="10"/>
  <c r="J23" i="9"/>
  <c r="N23" i="9" s="1"/>
  <c r="R23" i="9" s="1"/>
  <c r="F24" i="9"/>
  <c r="F25" i="9" s="1"/>
  <c r="F26" i="9" s="1"/>
  <c r="F29" i="9" s="1"/>
  <c r="F30" i="9" s="1"/>
  <c r="F31" i="9" s="1"/>
  <c r="F32" i="9" s="1"/>
  <c r="F33" i="9" s="1"/>
  <c r="J32" i="5" l="1"/>
  <c r="J36" i="5"/>
  <c r="H25" i="9"/>
  <c r="J25" i="9" s="1"/>
  <c r="N25" i="9" s="1"/>
  <c r="H26" i="9"/>
  <c r="R20" i="10"/>
  <c r="F21" i="10"/>
  <c r="J21" i="10" s="1"/>
  <c r="N21" i="10" s="1"/>
  <c r="R21" i="10"/>
  <c r="H24" i="9"/>
  <c r="J24" i="9" s="1"/>
  <c r="N24" i="9" s="1"/>
  <c r="F34" i="9"/>
  <c r="R24" i="9" l="1"/>
  <c r="R25" i="9"/>
  <c r="F22" i="10"/>
  <c r="J26" i="9"/>
  <c r="N26" i="9" s="1"/>
  <c r="R26" i="9" s="1"/>
  <c r="F35" i="9"/>
  <c r="F36" i="9" s="1"/>
  <c r="H45" i="9" l="1"/>
  <c r="H30" i="9"/>
  <c r="J30" i="9" s="1"/>
  <c r="N30" i="9" s="1"/>
  <c r="H29" i="9"/>
  <c r="J29" i="9" s="1"/>
  <c r="N29" i="9" s="1"/>
  <c r="H31" i="9"/>
  <c r="H44" i="9"/>
  <c r="H43" i="9"/>
  <c r="R30" i="9"/>
  <c r="R29" i="9"/>
  <c r="J22" i="10"/>
  <c r="N22" i="10" s="1"/>
  <c r="F23" i="10"/>
  <c r="F37" i="9"/>
  <c r="J31" i="9" l="1"/>
  <c r="N31" i="9" s="1"/>
  <c r="H46" i="9"/>
  <c r="R22" i="10"/>
  <c r="H24" i="10"/>
  <c r="J23" i="10"/>
  <c r="N23" i="10" s="1"/>
  <c r="R23" i="10" s="1"/>
  <c r="F24" i="10"/>
  <c r="H47" i="9"/>
  <c r="H32" i="9"/>
  <c r="J32" i="9" s="1"/>
  <c r="N32" i="9" s="1"/>
  <c r="R32" i="9" s="1"/>
  <c r="F38" i="9"/>
  <c r="F39" i="9" s="1"/>
  <c r="H25" i="10" l="1"/>
  <c r="H26" i="10"/>
  <c r="R31" i="9"/>
  <c r="H33" i="9"/>
  <c r="J33" i="9" s="1"/>
  <c r="N33" i="9" s="1"/>
  <c r="R33" i="9" s="1"/>
  <c r="H34" i="9"/>
  <c r="J34" i="9" s="1"/>
  <c r="N34" i="9" s="1"/>
  <c r="H48" i="9"/>
  <c r="J24" i="10"/>
  <c r="N24" i="10" s="1"/>
  <c r="F25" i="10"/>
  <c r="F40" i="9"/>
  <c r="R34" i="9" l="1"/>
  <c r="H36" i="9"/>
  <c r="J36" i="9" s="1"/>
  <c r="N36" i="9" s="1"/>
  <c r="H35" i="9"/>
  <c r="J35" i="9" s="1"/>
  <c r="N35" i="9" s="1"/>
  <c r="R35" i="9" s="1"/>
  <c r="R36" i="9"/>
  <c r="J25" i="10"/>
  <c r="N25" i="10" s="1"/>
  <c r="R25" i="10" s="1"/>
  <c r="F26" i="10"/>
  <c r="R24" i="10"/>
  <c r="H37" i="9"/>
  <c r="F43" i="9"/>
  <c r="J37" i="9" l="1"/>
  <c r="N37" i="9" s="1"/>
  <c r="H39" i="9"/>
  <c r="J39" i="9" s="1"/>
  <c r="N39" i="9" s="1"/>
  <c r="H38" i="9"/>
  <c r="J38" i="9" s="1"/>
  <c r="N38" i="9" s="1"/>
  <c r="R38" i="9" s="1"/>
  <c r="H40" i="9"/>
  <c r="J40" i="9" s="1"/>
  <c r="N40" i="9" s="1"/>
  <c r="R40" i="9" s="1"/>
  <c r="J26" i="10"/>
  <c r="N26" i="10" s="1"/>
  <c r="H44" i="10" s="1"/>
  <c r="F29" i="10"/>
  <c r="F30" i="10" s="1"/>
  <c r="H30" i="10"/>
  <c r="H43" i="10"/>
  <c r="J43" i="9"/>
  <c r="N43" i="9" s="1"/>
  <c r="F44" i="9"/>
  <c r="R43" i="9" l="1"/>
  <c r="F31" i="10"/>
  <c r="J30" i="10"/>
  <c r="N30" i="10" s="1"/>
  <c r="R26" i="10"/>
  <c r="H29" i="10"/>
  <c r="J29" i="10" s="1"/>
  <c r="N29" i="10" s="1"/>
  <c r="R29" i="10" s="1"/>
  <c r="H45" i="10"/>
  <c r="H31" i="10"/>
  <c r="R37" i="9"/>
  <c r="R39" i="9"/>
  <c r="F45" i="9"/>
  <c r="J44" i="9"/>
  <c r="N44" i="9" s="1"/>
  <c r="R44" i="9" s="1"/>
  <c r="R30" i="10" l="1"/>
  <c r="F32" i="10"/>
  <c r="J31" i="10"/>
  <c r="N31" i="10" s="1"/>
  <c r="R31" i="10" s="1"/>
  <c r="F46" i="9"/>
  <c r="J45" i="9"/>
  <c r="N45" i="9" s="1"/>
  <c r="R45" i="9" s="1"/>
  <c r="H32" i="10" l="1"/>
  <c r="H34" i="10"/>
  <c r="H48" i="10"/>
  <c r="H33" i="10"/>
  <c r="H47" i="10"/>
  <c r="J32" i="10"/>
  <c r="N32" i="10" s="1"/>
  <c r="R32" i="10" s="1"/>
  <c r="F33" i="10"/>
  <c r="H46" i="10"/>
  <c r="J46" i="9"/>
  <c r="N46" i="9" s="1"/>
  <c r="R46" i="9" s="1"/>
  <c r="F47" i="9"/>
  <c r="J33" i="10" l="1"/>
  <c r="N33" i="10" s="1"/>
  <c r="F34" i="10"/>
  <c r="F48" i="9"/>
  <c r="J48" i="9" s="1"/>
  <c r="N48" i="9" s="1"/>
  <c r="J47" i="9"/>
  <c r="N47" i="9" s="1"/>
  <c r="R47" i="9" s="1"/>
  <c r="J34" i="10" l="1"/>
  <c r="N34" i="10" s="1"/>
  <c r="R34" i="10" s="1"/>
  <c r="F35" i="10"/>
  <c r="F36" i="10" s="1"/>
  <c r="R33" i="10"/>
  <c r="H37" i="10"/>
  <c r="H36" i="10"/>
  <c r="H35" i="10"/>
  <c r="J35" i="10" s="1"/>
  <c r="N35" i="10" s="1"/>
  <c r="R35" i="10" s="1"/>
  <c r="R48" i="9"/>
  <c r="P51" i="9" s="1"/>
  <c r="P53" i="9" s="1"/>
  <c r="E37" i="5" s="1"/>
  <c r="F37" i="10" l="1"/>
  <c r="J36" i="10"/>
  <c r="N36" i="10" s="1"/>
  <c r="R36" i="10" s="1"/>
  <c r="E19" i="5"/>
  <c r="F19" i="5" s="1"/>
  <c r="E21" i="5"/>
  <c r="F21" i="5" s="1"/>
  <c r="E24" i="5"/>
  <c r="E34" i="5"/>
  <c r="F34" i="5" s="1"/>
  <c r="E35" i="5"/>
  <c r="F35" i="5" s="1"/>
  <c r="E27" i="5"/>
  <c r="F27" i="5" s="1"/>
  <c r="E23" i="5"/>
  <c r="F23" i="5" s="1"/>
  <c r="E33" i="5"/>
  <c r="E25" i="5"/>
  <c r="F25" i="5" s="1"/>
  <c r="E31" i="5"/>
  <c r="F31" i="5" s="1"/>
  <c r="E28" i="5"/>
  <c r="F28" i="5" s="1"/>
  <c r="E26" i="5"/>
  <c r="F26" i="5" s="1"/>
  <c r="E20" i="5"/>
  <c r="F20" i="5" s="1"/>
  <c r="E22" i="5"/>
  <c r="F22" i="5" s="1"/>
  <c r="E29" i="5"/>
  <c r="F29" i="5" s="1"/>
  <c r="E30" i="5"/>
  <c r="F30" i="5" s="1"/>
  <c r="F38" i="10" l="1"/>
  <c r="F39" i="10" s="1"/>
  <c r="J37" i="10"/>
  <c r="N37" i="10" s="1"/>
  <c r="E36" i="5"/>
  <c r="F33" i="5"/>
  <c r="E32" i="5"/>
  <c r="F32" i="5" s="1"/>
  <c r="F24" i="5"/>
  <c r="F36" i="5" l="1"/>
  <c r="R37" i="10"/>
  <c r="H38" i="10"/>
  <c r="J38" i="10" s="1"/>
  <c r="N38" i="10" s="1"/>
  <c r="R38" i="10" s="1"/>
  <c r="H39" i="10"/>
  <c r="H40" i="10"/>
  <c r="J39" i="10"/>
  <c r="N39" i="10" s="1"/>
  <c r="R39" i="10" s="1"/>
  <c r="F40" i="10"/>
  <c r="F37" i="5"/>
  <c r="J40" i="10" l="1"/>
  <c r="N40" i="10" s="1"/>
  <c r="R40" i="10" s="1"/>
  <c r="F43" i="10"/>
  <c r="J43" i="10" l="1"/>
  <c r="N43" i="10" s="1"/>
  <c r="R43" i="10" s="1"/>
  <c r="F44" i="10"/>
  <c r="J44" i="10" l="1"/>
  <c r="N44" i="10" s="1"/>
  <c r="R44" i="10" s="1"/>
  <c r="F45" i="10"/>
  <c r="J45" i="10" l="1"/>
  <c r="N45" i="10" s="1"/>
  <c r="R45" i="10" s="1"/>
  <c r="F46" i="10"/>
  <c r="J46" i="10" l="1"/>
  <c r="N46" i="10" s="1"/>
  <c r="R46" i="10" s="1"/>
  <c r="F47" i="10"/>
  <c r="F48" i="10" l="1"/>
  <c r="J48" i="10" s="1"/>
  <c r="N48" i="10" s="1"/>
  <c r="J47" i="10"/>
  <c r="N47" i="10" s="1"/>
  <c r="R47" i="10" s="1"/>
  <c r="R48" i="10" l="1"/>
  <c r="P51" i="10" s="1"/>
  <c r="P53" i="10" s="1"/>
  <c r="K37" i="5" s="1"/>
  <c r="K34" i="5" l="1"/>
  <c r="L34" i="5" s="1"/>
  <c r="K24" i="5"/>
  <c r="L24" i="5" s="1"/>
  <c r="K31" i="5"/>
  <c r="L31" i="5" s="1"/>
  <c r="K22" i="5"/>
  <c r="L22" i="5" s="1"/>
  <c r="K35" i="5"/>
  <c r="L35" i="5" s="1"/>
  <c r="K25" i="5"/>
  <c r="L25" i="5" s="1"/>
  <c r="K20" i="5"/>
  <c r="L20" i="5" s="1"/>
  <c r="K28" i="5"/>
  <c r="L28" i="5" s="1"/>
  <c r="K27" i="5"/>
  <c r="L27" i="5" s="1"/>
  <c r="K21" i="5"/>
  <c r="L21" i="5" s="1"/>
  <c r="K23" i="5"/>
  <c r="L23" i="5" s="1"/>
  <c r="K29" i="5"/>
  <c r="L29" i="5" s="1"/>
  <c r="K30" i="5"/>
  <c r="L30" i="5" s="1"/>
  <c r="K26" i="5"/>
  <c r="L26" i="5" s="1"/>
  <c r="K19" i="5"/>
  <c r="K33" i="5"/>
  <c r="K36" i="5" l="1"/>
  <c r="L33" i="5"/>
  <c r="L36" i="5" s="1"/>
  <c r="L19" i="5"/>
  <c r="K32" i="5"/>
  <c r="L32" i="5" s="1"/>
  <c r="L37" i="5" s="1"/>
</calcChain>
</file>

<file path=xl/sharedStrings.xml><?xml version="1.0" encoding="utf-8"?>
<sst xmlns="http://schemas.openxmlformats.org/spreadsheetml/2006/main" count="286" uniqueCount="136">
  <si>
    <t>AEP Transmission Formula Rate Template</t>
  </si>
  <si>
    <t xml:space="preserve">Calculation of True-Up Rate For Schedule 9 </t>
  </si>
  <si>
    <t>..</t>
  </si>
  <si>
    <t xml:space="preserve">SPP Zone 1 Trued-Up AEP Revenue Requirements (if such had been effective) </t>
  </si>
  <si>
    <t>AEP Annual</t>
  </si>
  <si>
    <t>PSO  Annual</t>
  </si>
  <si>
    <t>SWEPCO  Annual</t>
  </si>
  <si>
    <t>Line</t>
  </si>
  <si>
    <t>Revenue</t>
  </si>
  <si>
    <t>No.</t>
  </si>
  <si>
    <t>Requirement</t>
  </si>
  <si>
    <t>A.</t>
  </si>
  <si>
    <t>Network Service</t>
  </si>
  <si>
    <t>LESS: REVENUE CREDITS</t>
  </si>
  <si>
    <t>TRUE-UP YEAR ZONE 1 AEP NETWORK SERVICE REVENUE REQUIREMENT</t>
  </si>
  <si>
    <t xml:space="preserve">LESS:  REVENUE REQUIREMENTS INCLUDED IN LINE 1 FOR: </t>
  </si>
  <si>
    <t xml:space="preserve">      BASE PLAN UPGRADES (W/O INCENTIVES)</t>
  </si>
  <si>
    <t xml:space="preserve">      REQUESTED UPGRADES (W/O INCENTIVES)</t>
  </si>
  <si>
    <t xml:space="preserve">      ECONOMIC UPGRADES (W/O INCENTIVES)</t>
  </si>
  <si>
    <t xml:space="preserve">      SUBTOTAL</t>
  </si>
  <si>
    <t xml:space="preserve"> </t>
  </si>
  <si>
    <t>EXISTING ZONAL ATRR (W/O INCENTIVES)</t>
  </si>
  <si>
    <t>INCENTIVE REVENUE REQUIREMENT FOR ZONAL PROJECTS</t>
  </si>
  <si>
    <t>This data table shows delta between</t>
  </si>
  <si>
    <t>the Projected 2016 Annual Update and</t>
  </si>
  <si>
    <r>
      <t xml:space="preserve">the True-Up of 2016 filed with the </t>
    </r>
    <r>
      <rPr>
        <b/>
        <sz val="12"/>
        <rFont val="Arial"/>
        <family val="2"/>
      </rPr>
      <t>2017</t>
    </r>
    <r>
      <rPr>
        <sz val="12"/>
        <rFont val="Arial"/>
        <family val="2"/>
      </rPr>
      <t xml:space="preserve"> Annual Update</t>
    </r>
  </si>
  <si>
    <t>from 2017 Annual Update (Projected)</t>
  </si>
  <si>
    <t>AEP</t>
  </si>
  <si>
    <t>PSO</t>
  </si>
  <si>
    <t>SWEPCO</t>
  </si>
  <si>
    <t>---&gt; increase/(decrease) from priojected to true-up</t>
  </si>
  <si>
    <t>MW</t>
  </si>
  <si>
    <t>from prior projected update</t>
  </si>
  <si>
    <t>---&gt; change from projected to true-up</t>
  </si>
  <si>
    <t>Using 10.5% Total ROE</t>
  </si>
  <si>
    <t>Originally Filed in May 2017 - Using 11.2% Total ROE</t>
  </si>
  <si>
    <t>SPP Zone 1 Trued-Up AEP Revenue Requirements</t>
  </si>
  <si>
    <t>OKTCo  Annual</t>
  </si>
  <si>
    <t>SWTCo Annual</t>
  </si>
  <si>
    <t>the Projected 2015 Annual Update and</t>
  </si>
  <si>
    <t>the True-Up of 2015 filed with the 2016 Annual Update</t>
  </si>
  <si>
    <t>from 2017 Annual Update</t>
  </si>
  <si>
    <t>OKTCo</t>
  </si>
  <si>
    <t>SWTCo</t>
  </si>
  <si>
    <t>---&gt; increase/(decrease) from prior update</t>
  </si>
  <si>
    <t>---&gt; $ // % change from prior update</t>
  </si>
  <si>
    <t>---&gt; change from prior update</t>
  </si>
  <si>
    <t>from prior update</t>
  </si>
  <si>
    <t>2017 Zonal Rates as Filed</t>
  </si>
  <si>
    <t>2017 Zonal Rates at 10.5% ROE</t>
  </si>
  <si>
    <t>Difference</t>
  </si>
  <si>
    <t>OK Transco</t>
  </si>
  <si>
    <t>SW Transco</t>
  </si>
  <si>
    <t>Refund Effective Date</t>
  </si>
  <si>
    <t>End of 2017</t>
  </si>
  <si>
    <t>Days of Refund</t>
  </si>
  <si>
    <t>2017 Refund without Interest</t>
  </si>
  <si>
    <t>Total</t>
  </si>
  <si>
    <t>SWEPCO-Valley</t>
  </si>
  <si>
    <t>AECC</t>
  </si>
  <si>
    <t>AECI</t>
  </si>
  <si>
    <t>WFEC</t>
  </si>
  <si>
    <t>OMPA</t>
  </si>
  <si>
    <t>OG&amp;E</t>
  </si>
  <si>
    <t>ETEC</t>
  </si>
  <si>
    <t>Greenbelt</t>
  </si>
  <si>
    <t>Lighthouse</t>
  </si>
  <si>
    <t>Bentonville, AR</t>
  </si>
  <si>
    <t>Prescott, AR</t>
  </si>
  <si>
    <t>Minden, LA</t>
  </si>
  <si>
    <t>Hope, AR</t>
  </si>
  <si>
    <t>Coffeyville, KS</t>
  </si>
  <si>
    <t>AEP West (SPP Zone-1)</t>
  </si>
  <si>
    <t>Historical Combined Load Worksheet  (SPP Zone - 1)</t>
  </si>
  <si>
    <t>Peak Day</t>
  </si>
  <si>
    <t>12 Month</t>
  </si>
  <si>
    <t xml:space="preserve">Line </t>
  </si>
  <si>
    <t>Peak Hour</t>
  </si>
  <si>
    <t>Average MW</t>
  </si>
  <si>
    <t>LRS</t>
  </si>
  <si>
    <t>SPP Load Responsibility</t>
  </si>
  <si>
    <t>Zone 1 - System Firm Peak Demands</t>
  </si>
  <si>
    <t>Supporting Data</t>
  </si>
  <si>
    <t>PSO:</t>
  </si>
  <si>
    <t xml:space="preserve">PSO Load Responsibility </t>
  </si>
  <si>
    <t xml:space="preserve">SWEPCO: </t>
  </si>
  <si>
    <t xml:space="preserve">SWEPCO Load Responsibility </t>
  </si>
  <si>
    <t>NTEC,TEXLA went under a combined TSR with ETEC</t>
  </si>
  <si>
    <t>in November 2016</t>
  </si>
  <si>
    <t>Notes:</t>
  </si>
  <si>
    <t xml:space="preserve"> (1) MW, at the time of the AEP-SPP Internal (MLR) Peak</t>
  </si>
  <si>
    <t xml:space="preserve"> (2) At the generator, includes transmission losses.</t>
  </si>
  <si>
    <t xml:space="preserve"> (3) At the generator. Transmission losses added to metered values which include appropriate dist.&amp; xfmr losses.</t>
  </si>
  <si>
    <t xml:space="preserve"> (4) Not self-generated</t>
  </si>
  <si>
    <t xml:space="preserve"> (5) Includes SWEPCO-Valley (formerly VEMCO) load connected to Entergy/CLECO system.  SWEPCO purchased VEMCO Oct. 1, 2010.</t>
  </si>
  <si>
    <t xml:space="preserve"> (6) Effective Jan 1, 2015, the entire SWEPCO Valley load (formerly VEMCO) power supply is supplied from SWEPCO's SPP fleet and listed separately on OATT customer list for reporting purposes.</t>
  </si>
  <si>
    <t xml:space="preserve"> (7) included in SWEPCO-Valley.</t>
  </si>
  <si>
    <t xml:space="preserve">  Customer</t>
  </si>
  <si>
    <t xml:space="preserve">    Non-Affiliate
    Subtotals</t>
  </si>
  <si>
    <t>LRS
Jun 17 - Dec 17</t>
  </si>
  <si>
    <t>Average Load
Jun 17 - Dec 17</t>
  </si>
  <si>
    <t xml:space="preserve">    Affiliate
    Subtotals</t>
  </si>
  <si>
    <t>TOTALS</t>
  </si>
  <si>
    <t>Interest</t>
  </si>
  <si>
    <t>LRS 
Jun 17 - Dec 17</t>
  </si>
  <si>
    <t>2017 Refund 
w/out Interest</t>
  </si>
  <si>
    <t>2017 Refund 
w/ Interest</t>
  </si>
  <si>
    <t>2017 ROE Refund</t>
  </si>
  <si>
    <t xml:space="preserve">2017 ROE Refund </t>
  </si>
  <si>
    <t xml:space="preserve">AEP West SPP Member Transmission Companies </t>
  </si>
  <si>
    <t>2017 BASE PLAN ROE REFUND INTEREST THROUGH 2020</t>
  </si>
  <si>
    <t>AEP OKLAHOMA TRANSMISSION COMPANY, INC.</t>
  </si>
  <si>
    <t>True-up Adjustment - Over (Under) Recovery</t>
  </si>
  <si>
    <t>True Up Year:</t>
  </si>
  <si>
    <t>Intermediate Year:</t>
  </si>
  <si>
    <t>Month</t>
  </si>
  <si>
    <t>Refunds/
(Surcharges)</t>
  </si>
  <si>
    <t>Cumulative Refunds/(Surcharges) - Beginning of Month (Without Interest)</t>
  </si>
  <si>
    <t>Base for Quarterly Compound Interest</t>
  </si>
  <si>
    <t>Base for Monthly Interest</t>
  </si>
  <si>
    <t>Monthly Interest Rate (Worksheet Q)</t>
  </si>
  <si>
    <t>Calculated Interest</t>
  </si>
  <si>
    <t>Amortization</t>
  </si>
  <si>
    <t>Cumulative Refunds and Interest - End of Month</t>
  </si>
  <si>
    <t>Calculation of Interest</t>
  </si>
  <si>
    <t>True-Up Year</t>
  </si>
  <si>
    <t>Intermediate Year</t>
  </si>
  <si>
    <t>True-Up Adjustment with Interest</t>
  </si>
  <si>
    <t>Less Over (Under) Recovery</t>
  </si>
  <si>
    <t>Total Interest</t>
  </si>
  <si>
    <r>
      <rPr>
        <b/>
        <sz val="12"/>
        <rFont val="Arial Narrow"/>
        <family val="2"/>
      </rPr>
      <t>Note 1:</t>
    </r>
    <r>
      <rPr>
        <sz val="12"/>
        <rFont val="Arial Narrow"/>
        <family val="2"/>
      </rPr>
      <t xml:space="preserve">  The monthly interest rates to be applied to the over recovery or under recovery amounts during the true-up year and the intermediate year will be determined using the monthly FERC interest rates (as determined pursuant to 18 C.F.R. Section 35.19a) posted at </t>
    </r>
    <r>
      <rPr>
        <u/>
        <sz val="12"/>
        <rFont val="Arial Narrow"/>
        <family val="2"/>
      </rPr>
      <t>https://www.ferc.gov/enforcement/acct-matts/interest-rates.asp</t>
    </r>
    <r>
      <rPr>
        <sz val="12"/>
        <rFont val="Arial Narrow"/>
        <family val="2"/>
      </rPr>
      <t>.  The monthly interest rate to be applied to the over recovery or under recovery amounts each month during the rate year will equal a simple average of the 12 monthly interest rates for the intermediate year.</t>
    </r>
  </si>
  <si>
    <r>
      <rPr>
        <b/>
        <sz val="12"/>
        <rFont val="Arial Narrow"/>
        <family val="2"/>
      </rPr>
      <t>Note 2:</t>
    </r>
    <r>
      <rPr>
        <sz val="12"/>
        <rFont val="Arial Narrow"/>
        <family val="2"/>
      </rPr>
      <t xml:space="preserve"> An over or under collection for the Schedule 11 charge will be recovered prorata over the true-up year, held for the intermediate year and returned prorata over the rate year.</t>
    </r>
  </si>
  <si>
    <t>AEP OpCo</t>
  </si>
  <si>
    <t>AEP Transco</t>
  </si>
  <si>
    <t>AEP OpCo Refund</t>
  </si>
  <si>
    <t>AEP Transco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</si>
</sst>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0.000%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m/d"/>
    <numFmt numFmtId="172" formatCode="0.0%"/>
    <numFmt numFmtId="173" formatCode="#,##0.0"/>
    <numFmt numFmtId="174" formatCode="0.0000%"/>
  </numFmts>
  <fonts count="26">
    <font>
      <sz val="10"/>
      <name val="Arial"/>
    </font>
    <font>
      <sz val="10"/>
      <name val="Arial"/>
    </font>
    <font>
      <sz val="12"/>
      <name val="Arial MT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9"/>
      <color indexed="12"/>
      <name val="Arial"/>
      <family val="2"/>
    </font>
    <font>
      <b/>
      <sz val="12"/>
      <name val="Arial MT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sz val="12"/>
      <name val="Times New Roman"/>
      <family val="1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31">
    <xf numFmtId="0" fontId="0" fillId="0" borderId="0" xfId="0"/>
    <xf numFmtId="164" fontId="3" fillId="0" borderId="0" xfId="4" applyFont="1" applyAlignment="1"/>
    <xf numFmtId="0" fontId="3" fillId="0" borderId="0" xfId="4" applyNumberFormat="1" applyFont="1" applyAlignment="1" applyProtection="1">
      <alignment horizontal="right"/>
      <protection locked="0"/>
    </xf>
    <xf numFmtId="0" fontId="3" fillId="0" borderId="0" xfId="1" applyNumberFormat="1" applyFont="1" applyAlignment="1">
      <alignment horizontal="center"/>
    </xf>
    <xf numFmtId="164" fontId="2" fillId="0" borderId="0" xfId="4" applyFont="1" applyAlignment="1" applyProtection="1">
      <protection locked="0"/>
    </xf>
    <xf numFmtId="164" fontId="3" fillId="0" borderId="0" xfId="4" applyFont="1" applyAlignment="1" applyProtection="1">
      <protection locked="0"/>
    </xf>
    <xf numFmtId="0" fontId="3" fillId="0" borderId="0" xfId="4" applyNumberFormat="1" applyFont="1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4" applyNumberFormat="1" applyFont="1" applyProtection="1">
      <protection locked="0"/>
    </xf>
    <xf numFmtId="3" fontId="3" fillId="0" borderId="0" xfId="4" applyNumberFormat="1" applyFont="1" applyAlignment="1" applyProtection="1">
      <protection locked="0"/>
    </xf>
    <xf numFmtId="3" fontId="3" fillId="0" borderId="0" xfId="0" applyNumberFormat="1" applyFont="1" applyAlignment="1">
      <alignment horizontal="center"/>
    </xf>
    <xf numFmtId="0" fontId="2" fillId="0" borderId="0" xfId="4" applyNumberFormat="1" applyFont="1" applyAlignment="1" applyProtection="1">
      <alignment horizontal="center"/>
      <protection locked="0"/>
    </xf>
    <xf numFmtId="0" fontId="3" fillId="0" borderId="0" xfId="4" applyNumberFormat="1" applyFont="1" applyAlignment="1" applyProtection="1">
      <alignment horizontal="center"/>
      <protection locked="0"/>
    </xf>
    <xf numFmtId="49" fontId="3" fillId="0" borderId="0" xfId="4" applyNumberFormat="1" applyFont="1" applyAlignment="1" applyProtection="1">
      <alignment horizontal="center"/>
      <protection locked="0"/>
    </xf>
    <xf numFmtId="49" fontId="4" fillId="0" borderId="0" xfId="4" applyNumberFormat="1" applyFont="1" applyAlignment="1" applyProtection="1">
      <alignment horizontal="center"/>
      <protection locked="0"/>
    </xf>
    <xf numFmtId="49" fontId="3" fillId="0" borderId="0" xfId="4" applyNumberFormat="1" applyFont="1" applyProtection="1">
      <protection locked="0"/>
    </xf>
    <xf numFmtId="164" fontId="5" fillId="0" borderId="0" xfId="4" applyFont="1" applyAlignment="1">
      <alignment horizontal="center"/>
    </xf>
    <xf numFmtId="0" fontId="5" fillId="0" borderId="0" xfId="4" applyNumberFormat="1" applyFont="1" applyAlignment="1" applyProtection="1">
      <alignment horizontal="center"/>
      <protection locked="0"/>
    </xf>
    <xf numFmtId="0" fontId="5" fillId="0" borderId="0" xfId="4" quotePrefix="1" applyNumberFormat="1" applyFont="1" applyAlignment="1" applyProtection="1">
      <alignment horizontal="center"/>
      <protection locked="0"/>
    </xf>
    <xf numFmtId="0" fontId="4" fillId="0" borderId="0" xfId="4" applyNumberFormat="1" applyFont="1" applyAlignment="1" applyProtection="1">
      <alignment horizontal="center"/>
      <protection locked="0"/>
    </xf>
    <xf numFmtId="0" fontId="2" fillId="0" borderId="1" xfId="4" applyNumberFormat="1" applyFont="1" applyBorder="1" applyAlignment="1" applyProtection="1">
      <alignment horizontal="center"/>
      <protection locked="0"/>
    </xf>
    <xf numFmtId="0" fontId="3" fillId="0" borderId="0" xfId="4" applyNumberFormat="1" applyFont="1" applyBorder="1" applyAlignment="1" applyProtection="1">
      <alignment horizontal="center"/>
      <protection locked="0"/>
    </xf>
    <xf numFmtId="0" fontId="2" fillId="0" borderId="0" xfId="4" applyNumberFormat="1" applyFont="1" applyBorder="1" applyAlignment="1" applyProtection="1">
      <alignment horizontal="center"/>
      <protection locked="0"/>
    </xf>
    <xf numFmtId="0" fontId="6" fillId="0" borderId="0" xfId="4" applyNumberFormat="1" applyFont="1" applyBorder="1" applyAlignment="1" applyProtection="1">
      <alignment horizontal="left"/>
      <protection locked="0"/>
    </xf>
    <xf numFmtId="0" fontId="3" fillId="0" borderId="0" xfId="0" applyNumberFormat="1" applyFont="1"/>
    <xf numFmtId="165" fontId="3" fillId="0" borderId="0" xfId="1" applyNumberFormat="1" applyFont="1" applyAlignment="1"/>
    <xf numFmtId="166" fontId="3" fillId="0" borderId="0" xfId="4" applyNumberFormat="1" applyFont="1" applyAlignment="1"/>
    <xf numFmtId="164" fontId="7" fillId="0" borderId="0" xfId="4" applyFont="1" applyAlignment="1"/>
    <xf numFmtId="166" fontId="3" fillId="0" borderId="0" xfId="4" applyNumberFormat="1" applyFont="1" applyProtection="1">
      <protection locked="0"/>
    </xf>
    <xf numFmtId="164" fontId="3" fillId="0" borderId="2" xfId="4" applyFont="1" applyBorder="1" applyAlignment="1"/>
    <xf numFmtId="1" fontId="3" fillId="0" borderId="0" xfId="4" applyNumberFormat="1" applyFont="1" applyAlignment="1" applyProtection="1">
      <alignment horizontal="center"/>
      <protection locked="0"/>
    </xf>
    <xf numFmtId="166" fontId="3" fillId="0" borderId="0" xfId="4" applyNumberFormat="1" applyFont="1" applyAlignment="1" applyProtection="1">
      <protection locked="0"/>
    </xf>
    <xf numFmtId="167" fontId="7" fillId="0" borderId="0" xfId="3" applyNumberFormat="1" applyFont="1" applyAlignment="1" applyProtection="1">
      <alignment horizontal="center"/>
      <protection locked="0"/>
    </xf>
    <xf numFmtId="0" fontId="3" fillId="0" borderId="0" xfId="4" applyNumberFormat="1" applyFont="1" applyFill="1" applyAlignment="1" applyProtection="1">
      <alignment horizontal="center"/>
      <protection locked="0"/>
    </xf>
    <xf numFmtId="165" fontId="3" fillId="0" borderId="0" xfId="1" applyNumberFormat="1" applyFont="1" applyFill="1" applyAlignment="1"/>
    <xf numFmtId="165" fontId="3" fillId="0" borderId="0" xfId="1" applyNumberFormat="1" applyFont="1" applyAlignment="1" applyProtection="1">
      <protection locked="0"/>
    </xf>
    <xf numFmtId="165" fontId="3" fillId="0" borderId="2" xfId="1" applyNumberFormat="1" applyFont="1" applyBorder="1" applyAlignment="1"/>
    <xf numFmtId="165" fontId="3" fillId="0" borderId="2" xfId="1" applyNumberFormat="1" applyFont="1" applyBorder="1" applyAlignment="1" applyProtection="1">
      <protection locked="0"/>
    </xf>
    <xf numFmtId="0" fontId="3" fillId="0" borderId="0" xfId="0" applyNumberFormat="1" applyFont="1" applyAlignment="1">
      <alignment horizontal="right"/>
    </xf>
    <xf numFmtId="165" fontId="3" fillId="0" borderId="0" xfId="1" applyNumberFormat="1" applyFont="1" applyBorder="1" applyAlignment="1"/>
    <xf numFmtId="165" fontId="3" fillId="0" borderId="0" xfId="1" applyNumberFormat="1" applyFont="1" applyBorder="1" applyAlignment="1" applyProtection="1">
      <protection locked="0"/>
    </xf>
    <xf numFmtId="0" fontId="2" fillId="0" borderId="3" xfId="4" applyNumberFormat="1" applyFont="1" applyBorder="1" applyAlignment="1" applyProtection="1">
      <alignment horizontal="center"/>
      <protection locked="0"/>
    </xf>
    <xf numFmtId="0" fontId="3" fillId="0" borderId="4" xfId="4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/>
    <xf numFmtId="0" fontId="5" fillId="0" borderId="4" xfId="4" applyNumberFormat="1" applyFont="1" applyBorder="1" applyProtection="1">
      <protection locked="0"/>
    </xf>
    <xf numFmtId="164" fontId="5" fillId="0" borderId="4" xfId="4" applyFont="1" applyBorder="1" applyAlignment="1"/>
    <xf numFmtId="1" fontId="5" fillId="0" borderId="4" xfId="4" applyNumberFormat="1" applyFont="1" applyBorder="1" applyAlignment="1" applyProtection="1">
      <alignment horizontal="center"/>
      <protection locked="0"/>
    </xf>
    <xf numFmtId="164" fontId="5" fillId="0" borderId="4" xfId="4" applyFont="1" applyBorder="1" applyAlignment="1" applyProtection="1">
      <protection locked="0"/>
    </xf>
    <xf numFmtId="165" fontId="5" fillId="0" borderId="4" xfId="1" applyNumberFormat="1" applyFont="1" applyBorder="1" applyAlignment="1"/>
    <xf numFmtId="165" fontId="5" fillId="0" borderId="4" xfId="1" applyNumberFormat="1" applyFont="1" applyBorder="1" applyAlignment="1" applyProtection="1">
      <protection locked="0"/>
    </xf>
    <xf numFmtId="165" fontId="5" fillId="0" borderId="5" xfId="1" applyNumberFormat="1" applyFont="1" applyBorder="1" applyAlignment="1" applyProtection="1">
      <protection locked="0"/>
    </xf>
    <xf numFmtId="0" fontId="2" fillId="0" borderId="0" xfId="4" applyNumberFormat="1" applyFont="1" applyFill="1" applyBorder="1" applyAlignment="1" applyProtection="1">
      <alignment horizontal="center"/>
      <protection locked="0"/>
    </xf>
    <xf numFmtId="0" fontId="3" fillId="0" borderId="0" xfId="4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/>
    <xf numFmtId="0" fontId="5" fillId="0" borderId="0" xfId="4" applyNumberFormat="1" applyFont="1" applyFill="1" applyBorder="1" applyProtection="1">
      <protection locked="0"/>
    </xf>
    <xf numFmtId="164" fontId="5" fillId="0" borderId="0" xfId="4" applyFont="1" applyFill="1" applyBorder="1" applyAlignment="1"/>
    <xf numFmtId="164" fontId="3" fillId="0" borderId="0" xfId="4" applyFont="1" applyFill="1" applyAlignment="1" applyProtection="1">
      <alignment horizontal="center"/>
      <protection locked="0"/>
    </xf>
    <xf numFmtId="164" fontId="5" fillId="0" borderId="0" xfId="4" applyFont="1" applyFill="1" applyBorder="1" applyAlignment="1" applyProtection="1">
      <protection locked="0"/>
    </xf>
    <xf numFmtId="164" fontId="3" fillId="0" borderId="0" xfId="4" applyFont="1" applyFill="1" applyAlignment="1" applyProtection="1">
      <protection locked="0"/>
    </xf>
    <xf numFmtId="0" fontId="5" fillId="0" borderId="0" xfId="0" applyNumberFormat="1" applyFont="1" applyFill="1" applyBorder="1"/>
    <xf numFmtId="1" fontId="5" fillId="0" borderId="0" xfId="4" applyNumberFormat="1" applyFont="1" applyFill="1" applyBorder="1" applyAlignment="1" applyProtection="1">
      <alignment horizontal="center"/>
      <protection locked="0"/>
    </xf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 applyProtection="1">
      <protection locked="0"/>
    </xf>
    <xf numFmtId="0" fontId="5" fillId="0" borderId="0" xfId="0" applyNumberFormat="1" applyFont="1" applyFill="1"/>
    <xf numFmtId="0" fontId="5" fillId="0" borderId="0" xfId="0" applyFont="1" applyFill="1" applyAlignment="1">
      <alignment horizontal="left"/>
    </xf>
    <xf numFmtId="43" fontId="5" fillId="0" borderId="0" xfId="1" applyNumberFormat="1" applyFont="1" applyFill="1" applyBorder="1" applyAlignment="1"/>
    <xf numFmtId="0" fontId="3" fillId="0" borderId="0" xfId="4" applyNumberFormat="1" applyFont="1" applyFill="1" applyProtection="1">
      <protection locked="0"/>
    </xf>
    <xf numFmtId="1" fontId="3" fillId="0" borderId="0" xfId="4" applyNumberFormat="1" applyFont="1" applyFill="1" applyAlignment="1" applyProtection="1">
      <alignment horizontal="center"/>
      <protection locked="0"/>
    </xf>
    <xf numFmtId="165" fontId="8" fillId="0" borderId="0" xfId="1" applyNumberFormat="1" applyFont="1" applyFill="1" applyAlignment="1" applyProtection="1">
      <protection locked="0"/>
    </xf>
    <xf numFmtId="165" fontId="3" fillId="0" borderId="0" xfId="1" applyNumberFormat="1" applyFont="1" applyFill="1" applyAlignment="1" applyProtection="1">
      <protection locked="0"/>
    </xf>
    <xf numFmtId="0" fontId="2" fillId="0" borderId="0" xfId="4" applyNumberFormat="1" applyFont="1" applyFill="1"/>
    <xf numFmtId="0" fontId="3" fillId="0" borderId="0" xfId="4" applyNumberFormat="1" applyFont="1" applyFill="1"/>
    <xf numFmtId="168" fontId="3" fillId="0" borderId="0" xfId="2" applyNumberFormat="1" applyFont="1" applyFill="1"/>
    <xf numFmtId="10" fontId="3" fillId="0" borderId="0" xfId="3" applyNumberFormat="1" applyFont="1" applyFill="1"/>
    <xf numFmtId="10" fontId="0" fillId="0" borderId="0" xfId="3" applyNumberFormat="1" applyFont="1"/>
    <xf numFmtId="168" fontId="3" fillId="0" borderId="0" xfId="4" applyNumberFormat="1" applyFont="1" applyFill="1"/>
    <xf numFmtId="43" fontId="3" fillId="0" borderId="0" xfId="4" applyNumberFormat="1" applyFont="1" applyFill="1"/>
    <xf numFmtId="0" fontId="3" fillId="2" borderId="0" xfId="4" applyNumberFormat="1" applyFont="1" applyFill="1"/>
    <xf numFmtId="164" fontId="2" fillId="0" borderId="0" xfId="4" applyFont="1" applyFill="1" applyAlignment="1"/>
    <xf numFmtId="164" fontId="3" fillId="0" borderId="0" xfId="4" applyFont="1" applyFill="1" applyAlignment="1"/>
    <xf numFmtId="164" fontId="2" fillId="0" borderId="0" xfId="4" applyFont="1" applyAlignment="1"/>
    <xf numFmtId="164" fontId="3" fillId="0" borderId="0" xfId="4" quotePrefix="1" applyFont="1" applyAlignment="1">
      <alignment horizontal="left"/>
    </xf>
    <xf numFmtId="164" fontId="9" fillId="0" borderId="0" xfId="4" quotePrefix="1" applyFont="1" applyAlignment="1">
      <alignment horizontal="left"/>
    </xf>
    <xf numFmtId="164" fontId="3" fillId="0" borderId="6" xfId="4" applyFont="1" applyFill="1" applyBorder="1" applyAlignment="1"/>
    <xf numFmtId="164" fontId="3" fillId="0" borderId="7" xfId="4" applyFont="1" applyFill="1" applyBorder="1" applyAlignment="1"/>
    <xf numFmtId="164" fontId="3" fillId="0" borderId="8" xfId="4" applyFont="1" applyBorder="1" applyAlignment="1"/>
    <xf numFmtId="164" fontId="3" fillId="0" borderId="9" xfId="4" quotePrefix="1" applyFont="1" applyBorder="1" applyAlignment="1">
      <alignment horizontal="center"/>
    </xf>
    <xf numFmtId="164" fontId="3" fillId="0" borderId="0" xfId="4" applyFont="1" applyBorder="1" applyAlignment="1"/>
    <xf numFmtId="164" fontId="3" fillId="0" borderId="0" xfId="4" quotePrefix="1" applyFont="1" applyBorder="1" applyAlignment="1">
      <alignment horizontal="center"/>
    </xf>
    <xf numFmtId="164" fontId="3" fillId="0" borderId="10" xfId="4" applyFont="1" applyBorder="1" applyAlignment="1"/>
    <xf numFmtId="0" fontId="0" fillId="0" borderId="9" xfId="0" applyBorder="1"/>
    <xf numFmtId="5" fontId="7" fillId="0" borderId="6" xfId="4" applyNumberFormat="1" applyFont="1" applyBorder="1" applyAlignment="1"/>
    <xf numFmtId="5" fontId="7" fillId="0" borderId="7" xfId="4" applyNumberFormat="1" applyFont="1" applyBorder="1" applyAlignment="1"/>
    <xf numFmtId="164" fontId="10" fillId="0" borderId="0" xfId="4" quotePrefix="1" applyFont="1" applyAlignment="1">
      <alignment horizontal="left"/>
    </xf>
    <xf numFmtId="5" fontId="10" fillId="0" borderId="9" xfId="4" applyNumberFormat="1" applyFont="1" applyBorder="1" applyAlignment="1"/>
    <xf numFmtId="5" fontId="3" fillId="0" borderId="0" xfId="4" applyNumberFormat="1" applyFont="1" applyBorder="1" applyAlignment="1"/>
    <xf numFmtId="5" fontId="10" fillId="0" borderId="0" xfId="4" applyNumberFormat="1" applyFont="1" applyBorder="1" applyAlignment="1"/>
    <xf numFmtId="5" fontId="0" fillId="0" borderId="0" xfId="0" applyNumberFormat="1" applyBorder="1"/>
    <xf numFmtId="0" fontId="0" fillId="0" borderId="10" xfId="0" applyBorder="1"/>
    <xf numFmtId="164" fontId="11" fillId="0" borderId="0" xfId="4" quotePrefix="1" applyFont="1" applyAlignment="1">
      <alignment horizontal="left"/>
    </xf>
    <xf numFmtId="10" fontId="10" fillId="0" borderId="9" xfId="3" applyNumberFormat="1" applyFont="1" applyBorder="1" applyAlignment="1"/>
    <xf numFmtId="10" fontId="11" fillId="0" borderId="0" xfId="3" applyNumberFormat="1" applyFont="1" applyFill="1" applyBorder="1" applyAlignment="1"/>
    <xf numFmtId="5" fontId="11" fillId="0" borderId="0" xfId="4" applyNumberFormat="1" applyFont="1" applyFill="1" applyBorder="1" applyAlignment="1"/>
    <xf numFmtId="5" fontId="10" fillId="3" borderId="0" xfId="4" applyNumberFormat="1" applyFont="1" applyFill="1" applyBorder="1" applyAlignment="1"/>
    <xf numFmtId="5" fontId="9" fillId="0" borderId="9" xfId="4" applyNumberFormat="1" applyFont="1" applyBorder="1" applyAlignment="1"/>
    <xf numFmtId="5" fontId="9" fillId="0" borderId="0" xfId="0" applyNumberFormat="1" applyFont="1" applyBorder="1"/>
    <xf numFmtId="5" fontId="9" fillId="0" borderId="0" xfId="4" applyNumberFormat="1" applyFont="1" applyBorder="1" applyAlignment="1"/>
    <xf numFmtId="166" fontId="12" fillId="0" borderId="9" xfId="4" applyNumberFormat="1" applyFont="1" applyBorder="1" applyAlignment="1">
      <alignment horizontal="center"/>
    </xf>
    <xf numFmtId="0" fontId="12" fillId="0" borderId="0" xfId="0" applyFont="1" applyBorder="1"/>
    <xf numFmtId="166" fontId="12" fillId="0" borderId="0" xfId="4" applyNumberFormat="1" applyFont="1" applyBorder="1" applyAlignment="1">
      <alignment horizontal="center"/>
    </xf>
    <xf numFmtId="166" fontId="12" fillId="0" borderId="0" xfId="4" applyNumberFormat="1" applyFont="1" applyBorder="1" applyAlignment="1"/>
    <xf numFmtId="166" fontId="10" fillId="0" borderId="0" xfId="4" applyNumberFormat="1" applyFont="1" applyBorder="1" applyAlignment="1">
      <alignment horizontal="center"/>
    </xf>
    <xf numFmtId="166" fontId="10" fillId="0" borderId="0" xfId="4" applyNumberFormat="1" applyFont="1" applyBorder="1" applyAlignment="1"/>
    <xf numFmtId="166" fontId="10" fillId="0" borderId="9" xfId="4" applyNumberFormat="1" applyFont="1" applyBorder="1" applyAlignment="1"/>
    <xf numFmtId="0" fontId="0" fillId="0" borderId="0" xfId="0" applyBorder="1"/>
    <xf numFmtId="6" fontId="7" fillId="0" borderId="9" xfId="4" applyNumberFormat="1" applyFont="1" applyFill="1" applyBorder="1"/>
    <xf numFmtId="6" fontId="7" fillId="0" borderId="0" xfId="4" applyNumberFormat="1" applyFont="1" applyFill="1" applyBorder="1"/>
    <xf numFmtId="6" fontId="10" fillId="0" borderId="9" xfId="4" applyNumberFormat="1" applyFont="1" applyBorder="1" applyAlignment="1"/>
    <xf numFmtId="6" fontId="3" fillId="0" borderId="0" xfId="4" applyNumberFormat="1" applyFont="1" applyBorder="1" applyAlignment="1"/>
    <xf numFmtId="6" fontId="10" fillId="0" borderId="0" xfId="4" applyNumberFormat="1" applyFont="1" applyBorder="1" applyAlignment="1"/>
    <xf numFmtId="43" fontId="7" fillId="4" borderId="9" xfId="0" applyNumberFormat="1" applyFont="1" applyFill="1" applyBorder="1"/>
    <xf numFmtId="0" fontId="7" fillId="0" borderId="0" xfId="0" applyFont="1" applyBorder="1"/>
    <xf numFmtId="164" fontId="13" fillId="0" borderId="9" xfId="4" applyNumberFormat="1" applyFont="1" applyFill="1" applyBorder="1"/>
    <xf numFmtId="0" fontId="0" fillId="0" borderId="0" xfId="0" quotePrefix="1" applyBorder="1" applyAlignment="1">
      <alignment horizontal="left"/>
    </xf>
    <xf numFmtId="7" fontId="10" fillId="0" borderId="9" xfId="4" applyNumberFormat="1" applyFont="1" applyBorder="1" applyAlignment="1"/>
    <xf numFmtId="0" fontId="11" fillId="0" borderId="0" xfId="0" quotePrefix="1" applyFont="1" applyBorder="1" applyAlignment="1">
      <alignment horizontal="left"/>
    </xf>
    <xf numFmtId="164" fontId="3" fillId="0" borderId="11" xfId="4" applyFont="1" applyBorder="1" applyAlignment="1"/>
    <xf numFmtId="164" fontId="3" fillId="0" borderId="12" xfId="4" applyFont="1" applyBorder="1" applyAlignment="1"/>
    <xf numFmtId="169" fontId="7" fillId="0" borderId="0" xfId="2" applyNumberFormat="1" applyFont="1" applyFill="1"/>
    <xf numFmtId="164" fontId="3" fillId="0" borderId="0" xfId="4" applyFont="1" applyAlignment="1">
      <alignment horizontal="center"/>
    </xf>
    <xf numFmtId="0" fontId="10" fillId="0" borderId="0" xfId="5"/>
    <xf numFmtId="0" fontId="3" fillId="0" borderId="0" xfId="6" applyNumberFormat="1" applyFont="1" applyAlignment="1"/>
    <xf numFmtId="0" fontId="5" fillId="0" borderId="0" xfId="4" quotePrefix="1" applyNumberFormat="1" applyFont="1" applyFill="1" applyAlignment="1" applyProtection="1">
      <alignment horizontal="center"/>
      <protection locked="0"/>
    </xf>
    <xf numFmtId="0" fontId="5" fillId="0" borderId="0" xfId="4" applyNumberFormat="1" applyFont="1" applyFill="1" applyAlignment="1" applyProtection="1">
      <alignment horizontal="center"/>
      <protection locked="0"/>
    </xf>
    <xf numFmtId="0" fontId="3" fillId="0" borderId="0" xfId="5" applyNumberFormat="1" applyFont="1"/>
    <xf numFmtId="165" fontId="3" fillId="0" borderId="0" xfId="6" applyNumberFormat="1" applyFont="1" applyAlignment="1" applyProtection="1">
      <protection locked="0"/>
    </xf>
    <xf numFmtId="165" fontId="3" fillId="0" borderId="2" xfId="6" applyNumberFormat="1" applyFont="1" applyBorder="1" applyAlignment="1" applyProtection="1">
      <protection locked="0"/>
    </xf>
    <xf numFmtId="0" fontId="3" fillId="0" borderId="0" xfId="5" applyNumberFormat="1" applyFont="1" applyAlignment="1">
      <alignment horizontal="right"/>
    </xf>
    <xf numFmtId="165" fontId="3" fillId="0" borderId="0" xfId="6" applyNumberFormat="1" applyFont="1" applyBorder="1" applyAlignment="1" applyProtection="1">
      <protection locked="0"/>
    </xf>
    <xf numFmtId="0" fontId="5" fillId="0" borderId="4" xfId="5" applyNumberFormat="1" applyFont="1" applyBorder="1"/>
    <xf numFmtId="165" fontId="5" fillId="0" borderId="4" xfId="6" applyNumberFormat="1" applyFont="1" applyBorder="1" applyAlignment="1" applyProtection="1">
      <protection locked="0"/>
    </xf>
    <xf numFmtId="165" fontId="5" fillId="0" borderId="5" xfId="6" applyNumberFormat="1" applyFont="1" applyBorder="1" applyAlignment="1" applyProtection="1">
      <protection locked="0"/>
    </xf>
    <xf numFmtId="0" fontId="3" fillId="0" borderId="0" xfId="5" applyNumberFormat="1" applyFont="1" applyFill="1"/>
    <xf numFmtId="165" fontId="3" fillId="0" borderId="0" xfId="6" applyNumberFormat="1" applyFont="1" applyFill="1" applyAlignment="1">
      <alignment horizontal="center"/>
    </xf>
    <xf numFmtId="165" fontId="5" fillId="0" borderId="0" xfId="6" applyNumberFormat="1" applyFont="1" applyFill="1" applyBorder="1" applyAlignment="1" applyProtection="1">
      <protection locked="0"/>
    </xf>
    <xf numFmtId="165" fontId="3" fillId="0" borderId="0" xfId="6" applyNumberFormat="1" applyFont="1" applyFill="1" applyAlignment="1">
      <alignment horizontal="right"/>
    </xf>
    <xf numFmtId="165" fontId="5" fillId="0" borderId="0" xfId="4" applyNumberFormat="1" applyFont="1" applyAlignment="1"/>
    <xf numFmtId="0" fontId="5" fillId="0" borderId="0" xfId="5" applyNumberFormat="1" applyFont="1" applyFill="1" applyBorder="1"/>
    <xf numFmtId="0" fontId="5" fillId="0" borderId="0" xfId="5" applyNumberFormat="1" applyFont="1" applyFill="1"/>
    <xf numFmtId="0" fontId="5" fillId="0" borderId="0" xfId="5" applyFont="1" applyFill="1" applyAlignment="1">
      <alignment horizontal="left"/>
    </xf>
    <xf numFmtId="43" fontId="5" fillId="0" borderId="0" xfId="6" applyNumberFormat="1" applyFont="1" applyFill="1" applyBorder="1" applyAlignment="1"/>
    <xf numFmtId="165" fontId="8" fillId="0" borderId="0" xfId="6" applyNumberFormat="1" applyFont="1" applyFill="1" applyAlignment="1" applyProtection="1">
      <protection locked="0"/>
    </xf>
    <xf numFmtId="165" fontId="3" fillId="0" borderId="0" xfId="6" applyNumberFormat="1" applyFont="1" applyFill="1" applyAlignment="1" applyProtection="1">
      <protection locked="0"/>
    </xf>
    <xf numFmtId="6" fontId="10" fillId="0" borderId="9" xfId="7" quotePrefix="1" applyNumberFormat="1" applyFont="1" applyBorder="1" applyAlignment="1">
      <alignment horizontal="right"/>
    </xf>
    <xf numFmtId="6" fontId="10" fillId="0" borderId="0" xfId="7" applyNumberFormat="1" applyFont="1" applyBorder="1" applyAlignment="1"/>
    <xf numFmtId="164" fontId="10" fillId="0" borderId="10" xfId="4" applyFont="1" applyBorder="1" applyAlignment="1"/>
    <xf numFmtId="164" fontId="10" fillId="0" borderId="0" xfId="4" applyFont="1" applyAlignment="1"/>
    <xf numFmtId="6" fontId="10" fillId="0" borderId="9" xfId="7" applyNumberFormat="1" applyFont="1" applyFill="1" applyBorder="1"/>
    <xf numFmtId="6" fontId="10" fillId="0" borderId="0" xfId="7" applyNumberFormat="1" applyFont="1" applyFill="1" applyBorder="1"/>
    <xf numFmtId="6" fontId="10" fillId="0" borderId="9" xfId="4" applyNumberFormat="1" applyFont="1" applyFill="1" applyBorder="1"/>
    <xf numFmtId="6" fontId="10" fillId="0" borderId="0" xfId="4" applyNumberFormat="1" applyFont="1" applyFill="1" applyBorder="1"/>
    <xf numFmtId="0" fontId="10" fillId="0" borderId="10" xfId="5" applyFont="1" applyBorder="1"/>
    <xf numFmtId="10" fontId="11" fillId="0" borderId="9" xfId="8" applyNumberFormat="1" applyFont="1" applyFill="1" applyBorder="1" applyAlignment="1"/>
    <xf numFmtId="166" fontId="11" fillId="0" borderId="0" xfId="4" applyNumberFormat="1" applyFont="1" applyFill="1" applyBorder="1" applyAlignment="1"/>
    <xf numFmtId="10" fontId="11" fillId="0" borderId="0" xfId="8" applyNumberFormat="1" applyFont="1" applyFill="1" applyBorder="1" applyAlignment="1"/>
    <xf numFmtId="166" fontId="10" fillId="3" borderId="9" xfId="4" applyNumberFormat="1" applyFont="1" applyFill="1" applyBorder="1" applyAlignment="1"/>
    <xf numFmtId="166" fontId="10" fillId="3" borderId="0" xfId="4" applyNumberFormat="1" applyFont="1" applyFill="1" applyBorder="1" applyAlignment="1"/>
    <xf numFmtId="0" fontId="10" fillId="0" borderId="0" xfId="5" applyFont="1"/>
    <xf numFmtId="166" fontId="10" fillId="0" borderId="9" xfId="4" applyNumberFormat="1" applyFont="1" applyBorder="1" applyAlignment="1">
      <alignment horizontal="center"/>
    </xf>
    <xf numFmtId="0" fontId="11" fillId="0" borderId="0" xfId="5" quotePrefix="1" applyFont="1" applyAlignment="1">
      <alignment horizontal="left"/>
    </xf>
    <xf numFmtId="164" fontId="10" fillId="0" borderId="9" xfId="4" applyFont="1" applyBorder="1" applyAlignment="1"/>
    <xf numFmtId="164" fontId="10" fillId="0" borderId="0" xfId="4" applyFont="1" applyBorder="1" applyAlignment="1"/>
    <xf numFmtId="164" fontId="3" fillId="0" borderId="9" xfId="4" applyFont="1" applyBorder="1" applyAlignment="1"/>
    <xf numFmtId="44" fontId="10" fillId="0" borderId="9" xfId="4" applyNumberFormat="1" applyFont="1" applyFill="1" applyBorder="1"/>
    <xf numFmtId="8" fontId="10" fillId="0" borderId="0" xfId="4" applyNumberFormat="1" applyFont="1" applyFill="1" applyBorder="1"/>
    <xf numFmtId="44" fontId="10" fillId="0" borderId="0" xfId="4" applyNumberFormat="1" applyFont="1" applyFill="1" applyBorder="1"/>
    <xf numFmtId="0" fontId="10" fillId="0" borderId="0" xfId="5" quotePrefix="1" applyFont="1" applyAlignment="1">
      <alignment horizontal="left"/>
    </xf>
    <xf numFmtId="164" fontId="10" fillId="0" borderId="9" xfId="4" applyNumberFormat="1" applyFont="1" applyBorder="1" applyAlignment="1"/>
    <xf numFmtId="164" fontId="10" fillId="0" borderId="0" xfId="4" applyNumberFormat="1" applyFont="1" applyBorder="1" applyAlignment="1"/>
    <xf numFmtId="169" fontId="3" fillId="0" borderId="0" xfId="7" applyNumberFormat="1" applyFont="1" applyFill="1"/>
    <xf numFmtId="0" fontId="10" fillId="0" borderId="0" xfId="0" applyFont="1"/>
    <xf numFmtId="165" fontId="0" fillId="0" borderId="0" xfId="1" applyNumberFormat="1" applyFont="1"/>
    <xf numFmtId="0" fontId="11" fillId="0" borderId="0" xfId="5" applyFont="1" applyAlignment="1">
      <alignment horizontal="centerContinuous"/>
    </xf>
    <xf numFmtId="0" fontId="10" fillId="0" borderId="0" xfId="5" applyAlignment="1">
      <alignment horizontal="center"/>
    </xf>
    <xf numFmtId="0" fontId="10" fillId="0" borderId="0" xfId="5" applyFont="1" applyAlignment="1">
      <alignment horizontal="centerContinuous"/>
    </xf>
    <xf numFmtId="0" fontId="14" fillId="0" borderId="0" xfId="5" applyFont="1" applyAlignment="1">
      <alignment horizontal="centerContinuous"/>
    </xf>
    <xf numFmtId="0" fontId="15" fillId="0" borderId="0" xfId="5" applyFont="1" applyAlignment="1">
      <alignment horizontal="centerContinuous"/>
    </xf>
    <xf numFmtId="0" fontId="12" fillId="0" borderId="0" xfId="5" applyFont="1"/>
    <xf numFmtId="0" fontId="15" fillId="0" borderId="0" xfId="5" applyFont="1" applyAlignment="1">
      <alignment horizontal="right"/>
    </xf>
    <xf numFmtId="14" fontId="16" fillId="0" borderId="0" xfId="5" applyNumberFormat="1" applyFont="1" applyFill="1" applyAlignment="1">
      <alignment wrapText="1"/>
    </xf>
    <xf numFmtId="171" fontId="15" fillId="0" borderId="0" xfId="5" applyNumberFormat="1" applyFont="1" applyAlignment="1">
      <alignment horizontal="center"/>
    </xf>
    <xf numFmtId="1" fontId="16" fillId="0" borderId="0" xfId="5" quotePrefix="1" applyNumberFormat="1" applyFont="1" applyFill="1" applyAlignment="1">
      <alignment horizontal="right"/>
    </xf>
    <xf numFmtId="20" fontId="15" fillId="0" borderId="0" xfId="5" applyNumberFormat="1" applyFont="1" applyAlignment="1">
      <alignment horizontal="center"/>
    </xf>
    <xf numFmtId="0" fontId="15" fillId="0" borderId="1" xfId="5" applyFont="1" applyBorder="1"/>
    <xf numFmtId="0" fontId="12" fillId="0" borderId="1" xfId="5" applyFont="1" applyBorder="1"/>
    <xf numFmtId="1" fontId="15" fillId="0" borderId="0" xfId="5" quotePrefix="1" applyNumberFormat="1" applyFont="1" applyAlignment="1">
      <alignment horizontal="left"/>
    </xf>
    <xf numFmtId="165" fontId="17" fillId="0" borderId="0" xfId="6" applyNumberFormat="1" applyFont="1" applyFill="1" applyAlignment="1">
      <alignment horizontal="right"/>
    </xf>
    <xf numFmtId="170" fontId="12" fillId="0" borderId="0" xfId="6" applyNumberFormat="1" applyFont="1"/>
    <xf numFmtId="172" fontId="0" fillId="0" borderId="0" xfId="8" applyNumberFormat="1" applyFont="1" applyAlignment="1">
      <alignment horizontal="center"/>
    </xf>
    <xf numFmtId="10" fontId="0" fillId="0" borderId="0" xfId="8" applyNumberFormat="1" applyFont="1" applyAlignment="1">
      <alignment horizontal="center"/>
    </xf>
    <xf numFmtId="0" fontId="10" fillId="0" borderId="0" xfId="5" applyFill="1"/>
    <xf numFmtId="0" fontId="15" fillId="0" borderId="0" xfId="5" quotePrefix="1" applyFont="1" applyAlignment="1">
      <alignment horizontal="left"/>
    </xf>
    <xf numFmtId="1" fontId="12" fillId="0" borderId="0" xfId="5" applyNumberFormat="1" applyFont="1" applyBorder="1"/>
    <xf numFmtId="3" fontId="12" fillId="0" borderId="0" xfId="5" applyNumberFormat="1" applyFont="1" applyBorder="1"/>
    <xf numFmtId="0" fontId="15" fillId="0" borderId="0" xfId="5" applyFont="1"/>
    <xf numFmtId="165" fontId="15" fillId="0" borderId="0" xfId="6" applyNumberFormat="1" applyFont="1" applyAlignment="1">
      <alignment horizontal="right"/>
    </xf>
    <xf numFmtId="165" fontId="12" fillId="0" borderId="0" xfId="6" applyNumberFormat="1" applyFont="1"/>
    <xf numFmtId="0" fontId="15" fillId="0" borderId="2" xfId="5" applyFont="1" applyBorder="1" applyAlignment="1">
      <alignment horizontal="centerContinuous"/>
    </xf>
    <xf numFmtId="0" fontId="12" fillId="0" borderId="2" xfId="5" applyFont="1" applyBorder="1" applyAlignment="1">
      <alignment horizontal="centerContinuous"/>
    </xf>
    <xf numFmtId="1" fontId="12" fillId="0" borderId="0" xfId="5" applyNumberFormat="1" applyFont="1"/>
    <xf numFmtId="3" fontId="17" fillId="0" borderId="0" xfId="5" applyNumberFormat="1" applyFont="1" applyAlignment="1">
      <alignment wrapText="1"/>
    </xf>
    <xf numFmtId="0" fontId="12" fillId="0" borderId="0" xfId="5" applyFont="1" applyFill="1"/>
    <xf numFmtId="2" fontId="12" fillId="0" borderId="0" xfId="5" applyNumberFormat="1" applyFont="1" applyFill="1"/>
    <xf numFmtId="1" fontId="15" fillId="0" borderId="13" xfId="6" applyNumberFormat="1" applyFont="1" applyBorder="1"/>
    <xf numFmtId="1" fontId="12" fillId="0" borderId="0" xfId="5" quotePrefix="1" applyNumberFormat="1" applyFont="1" applyAlignment="1">
      <alignment horizontal="left"/>
    </xf>
    <xf numFmtId="173" fontId="17" fillId="0" borderId="0" xfId="5" applyNumberFormat="1" applyFont="1" applyAlignment="1">
      <alignment wrapText="1"/>
    </xf>
    <xf numFmtId="1" fontId="15" fillId="0" borderId="0" xfId="5" applyNumberFormat="1" applyFont="1"/>
    <xf numFmtId="3" fontId="12" fillId="0" borderId="0" xfId="5" applyNumberFormat="1" applyFont="1" applyFill="1"/>
    <xf numFmtId="0" fontId="12" fillId="0" borderId="0" xfId="5" quotePrefix="1" applyFont="1" applyAlignment="1">
      <alignment horizontal="left"/>
    </xf>
    <xf numFmtId="0" fontId="12" fillId="0" borderId="0" xfId="5" quotePrefix="1" applyFont="1" applyFill="1" applyAlignment="1">
      <alignment horizontal="left"/>
    </xf>
    <xf numFmtId="165" fontId="12" fillId="0" borderId="0" xfId="5" applyNumberFormat="1" applyFont="1"/>
    <xf numFmtId="0" fontId="11" fillId="0" borderId="14" xfId="0" quotePrefix="1" applyFont="1" applyBorder="1" applyAlignment="1">
      <alignment horizontal="left" vertical="center" wrapText="1"/>
    </xf>
    <xf numFmtId="0" fontId="0" fillId="0" borderId="15" xfId="0" applyBorder="1"/>
    <xf numFmtId="0" fontId="0" fillId="0" borderId="15" xfId="0" quotePrefix="1" applyBorder="1" applyAlignment="1">
      <alignment horizontal="left"/>
    </xf>
    <xf numFmtId="0" fontId="15" fillId="3" borderId="16" xfId="0" quotePrefix="1" applyFont="1" applyFill="1" applyBorder="1" applyAlignment="1">
      <alignment horizontal="left" vertical="center" wrapText="1"/>
    </xf>
    <xf numFmtId="165" fontId="10" fillId="0" borderId="0" xfId="5" applyNumberFormat="1"/>
    <xf numFmtId="172" fontId="10" fillId="0" borderId="0" xfId="3" applyNumberFormat="1" applyFont="1"/>
    <xf numFmtId="0" fontId="15" fillId="0" borderId="16" xfId="0" quotePrefix="1" applyFont="1" applyFill="1" applyBorder="1" applyAlignment="1">
      <alignment horizontal="left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1" fillId="0" borderId="14" xfId="0" quotePrefix="1" applyFont="1" applyBorder="1" applyAlignment="1">
      <alignment horizontal="center" vertical="center" wrapText="1"/>
    </xf>
    <xf numFmtId="0" fontId="0" fillId="0" borderId="20" xfId="0" applyBorder="1"/>
    <xf numFmtId="167" fontId="0" fillId="0" borderId="17" xfId="3" applyNumberFormat="1" applyFont="1" applyBorder="1"/>
    <xf numFmtId="165" fontId="0" fillId="0" borderId="17" xfId="0" applyNumberFormat="1" applyBorder="1"/>
    <xf numFmtId="43" fontId="0" fillId="0" borderId="17" xfId="0" applyNumberFormat="1" applyBorder="1"/>
    <xf numFmtId="167" fontId="0" fillId="0" borderId="18" xfId="3" applyNumberFormat="1" applyFont="1" applyBorder="1"/>
    <xf numFmtId="165" fontId="0" fillId="0" borderId="18" xfId="0" applyNumberFormat="1" applyBorder="1"/>
    <xf numFmtId="43" fontId="0" fillId="0" borderId="18" xfId="0" applyNumberFormat="1" applyBorder="1"/>
    <xf numFmtId="0" fontId="11" fillId="0" borderId="21" xfId="0" quotePrefix="1" applyFont="1" applyBorder="1" applyAlignment="1">
      <alignment horizontal="center" vertical="center" wrapText="1"/>
    </xf>
    <xf numFmtId="165" fontId="0" fillId="0" borderId="22" xfId="1" applyNumberFormat="1" applyFont="1" applyBorder="1"/>
    <xf numFmtId="165" fontId="0" fillId="0" borderId="23" xfId="1" applyNumberFormat="1" applyFont="1" applyBorder="1"/>
    <xf numFmtId="0" fontId="0" fillId="0" borderId="24" xfId="0" quotePrefix="1" applyBorder="1" applyAlignment="1">
      <alignment horizontal="left"/>
    </xf>
    <xf numFmtId="0" fontId="0" fillId="0" borderId="25" xfId="0" applyBorder="1"/>
    <xf numFmtId="165" fontId="0" fillId="0" borderId="25" xfId="0" applyNumberFormat="1" applyBorder="1"/>
    <xf numFmtId="165" fontId="0" fillId="0" borderId="26" xfId="1" applyNumberFormat="1" applyFont="1" applyBorder="1"/>
    <xf numFmtId="0" fontId="0" fillId="0" borderId="28" xfId="0" applyBorder="1"/>
    <xf numFmtId="165" fontId="0" fillId="0" borderId="28" xfId="0" applyNumberFormat="1" applyBorder="1"/>
    <xf numFmtId="165" fontId="0" fillId="0" borderId="27" xfId="1" applyNumberFormat="1" applyFont="1" applyBorder="1"/>
    <xf numFmtId="167" fontId="0" fillId="0" borderId="28" xfId="3" applyNumberFormat="1" applyFont="1" applyBorder="1"/>
    <xf numFmtId="167" fontId="0" fillId="0" borderId="28" xfId="0" applyNumberFormat="1" applyBorder="1"/>
    <xf numFmtId="0" fontId="10" fillId="0" borderId="28" xfId="0" applyFont="1" applyBorder="1"/>
    <xf numFmtId="165" fontId="0" fillId="0" borderId="28" xfId="1" applyNumberFormat="1" applyFont="1" applyBorder="1"/>
    <xf numFmtId="0" fontId="10" fillId="0" borderId="28" xfId="0" applyFont="1" applyBorder="1" applyAlignment="1">
      <alignment horizontal="center"/>
    </xf>
    <xf numFmtId="14" fontId="0" fillId="0" borderId="28" xfId="0" applyNumberFormat="1" applyBorder="1"/>
    <xf numFmtId="0" fontId="14" fillId="0" borderId="0" xfId="0" applyFont="1"/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29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right"/>
      <protection locked="0"/>
    </xf>
    <xf numFmtId="1" fontId="9" fillId="2" borderId="0" xfId="9" applyNumberFormat="1" applyFont="1" applyFill="1" applyBorder="1" applyAlignment="1">
      <alignment horizontal="center"/>
    </xf>
    <xf numFmtId="0" fontId="19" fillId="0" borderId="30" xfId="0" applyFont="1" applyFill="1" applyBorder="1" applyProtection="1">
      <protection locked="0"/>
    </xf>
    <xf numFmtId="166" fontId="19" fillId="0" borderId="0" xfId="0" applyNumberFormat="1" applyFont="1" applyFill="1" applyAlignment="1" applyProtection="1">
      <alignment horizontal="right"/>
      <protection locked="0"/>
    </xf>
    <xf numFmtId="166" fontId="19" fillId="0" borderId="0" xfId="0" applyNumberFormat="1" applyFont="1" applyFill="1" applyProtection="1">
      <protection locked="0"/>
    </xf>
    <xf numFmtId="0" fontId="10" fillId="0" borderId="0" xfId="0" applyNumberFormat="1" applyFont="1" applyAlignment="1">
      <alignment horizontal="center"/>
    </xf>
    <xf numFmtId="0" fontId="20" fillId="0" borderId="0" xfId="0" quotePrefix="1" applyNumberFormat="1" applyFont="1" applyFill="1" applyAlignment="1" applyProtection="1">
      <alignment horizontal="center"/>
      <protection locked="0"/>
    </xf>
    <xf numFmtId="5" fontId="19" fillId="0" borderId="31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Protection="1">
      <protection locked="0"/>
    </xf>
    <xf numFmtId="165" fontId="19" fillId="0" borderId="0" xfId="0" applyNumberFormat="1" applyFont="1" applyFill="1" applyProtection="1">
      <protection locked="0"/>
    </xf>
    <xf numFmtId="0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165" fontId="19" fillId="0" borderId="1" xfId="0" applyNumberFormat="1" applyFont="1" applyFill="1" applyBorder="1" applyProtection="1"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165" fontId="19" fillId="0" borderId="0" xfId="0" applyNumberFormat="1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165" fontId="20" fillId="0" borderId="0" xfId="0" applyNumberFormat="1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165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alignment horizontal="left"/>
      <protection locked="0"/>
    </xf>
    <xf numFmtId="174" fontId="19" fillId="0" borderId="0" xfId="8" applyNumberFormat="1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14" fontId="19" fillId="0" borderId="0" xfId="0" applyNumberFormat="1" applyFont="1" applyFill="1" applyAlignment="1" applyProtection="1">
      <alignment horizontal="left"/>
      <protection locked="0"/>
    </xf>
    <xf numFmtId="165" fontId="19" fillId="0" borderId="0" xfId="9" applyNumberFormat="1" applyFont="1" applyFill="1" applyProtection="1">
      <protection locked="0"/>
    </xf>
    <xf numFmtId="165" fontId="19" fillId="0" borderId="0" xfId="6" applyNumberFormat="1" applyFont="1" applyFill="1" applyProtection="1">
      <protection locked="0"/>
    </xf>
    <xf numFmtId="167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Protection="1">
      <protection locked="0"/>
    </xf>
    <xf numFmtId="0" fontId="19" fillId="0" borderId="0" xfId="0" applyNumberFormat="1" applyFont="1" applyFill="1"/>
    <xf numFmtId="165" fontId="19" fillId="0" borderId="0" xfId="9" applyNumberFormat="1" applyFont="1" applyFill="1" applyBorder="1" applyProtection="1">
      <protection locked="0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165" fontId="20" fillId="0" borderId="0" xfId="9" applyNumberFormat="1" applyFont="1" applyFill="1" applyProtection="1">
      <protection locked="0"/>
    </xf>
    <xf numFmtId="165" fontId="3" fillId="0" borderId="0" xfId="9" applyNumberFormat="1" applyFont="1" applyFill="1"/>
    <xf numFmtId="165" fontId="20" fillId="0" borderId="0" xfId="9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19" fillId="0" borderId="7" xfId="0" applyFont="1" applyFill="1" applyBorder="1" applyProtection="1">
      <protection locked="0"/>
    </xf>
    <xf numFmtId="0" fontId="3" fillId="0" borderId="7" xfId="0" applyFont="1" applyFill="1" applyBorder="1"/>
    <xf numFmtId="165" fontId="3" fillId="0" borderId="7" xfId="9" applyNumberFormat="1" applyFont="1" applyFill="1" applyBorder="1"/>
    <xf numFmtId="165" fontId="19" fillId="0" borderId="7" xfId="9" applyNumberFormat="1" applyFont="1" applyFill="1" applyBorder="1"/>
    <xf numFmtId="0" fontId="19" fillId="0" borderId="0" xfId="0" applyFont="1" applyFill="1" applyBorder="1" applyProtection="1">
      <protection locked="0"/>
    </xf>
    <xf numFmtId="0" fontId="3" fillId="0" borderId="0" xfId="0" applyFont="1" applyFill="1" applyBorder="1"/>
    <xf numFmtId="165" fontId="3" fillId="0" borderId="0" xfId="9" applyNumberFormat="1" applyFont="1" applyFill="1" applyBorder="1"/>
    <xf numFmtId="165" fontId="19" fillId="0" borderId="0" xfId="9" applyNumberFormat="1" applyFont="1" applyFill="1" applyBorder="1"/>
    <xf numFmtId="0" fontId="19" fillId="0" borderId="2" xfId="0" applyFont="1" applyFill="1" applyBorder="1" applyProtection="1">
      <protection locked="0"/>
    </xf>
    <xf numFmtId="0" fontId="3" fillId="0" borderId="2" xfId="0" applyFont="1" applyFill="1" applyBorder="1"/>
    <xf numFmtId="165" fontId="3" fillId="0" borderId="2" xfId="9" applyNumberFormat="1" applyFont="1" applyFill="1" applyBorder="1"/>
    <xf numFmtId="165" fontId="19" fillId="0" borderId="2" xfId="9" applyNumberFormat="1" applyFont="1" applyFill="1" applyBorder="1"/>
    <xf numFmtId="0" fontId="10" fillId="0" borderId="0" xfId="0" applyFont="1" applyFill="1"/>
    <xf numFmtId="0" fontId="19" fillId="0" borderId="0" xfId="0" applyFont="1" applyFill="1" applyAlignment="1" applyProtection="1">
      <alignment wrapText="1"/>
      <protection locked="0"/>
    </xf>
    <xf numFmtId="43" fontId="10" fillId="0" borderId="0" xfId="5" applyNumberFormat="1" applyFont="1" applyFill="1" applyBorder="1" applyProtection="1">
      <protection locked="0"/>
    </xf>
    <xf numFmtId="0" fontId="24" fillId="0" borderId="0" xfId="0" applyFont="1" applyAlignment="1">
      <alignment vertical="center"/>
    </xf>
    <xf numFmtId="165" fontId="0" fillId="0" borderId="25" xfId="1" applyNumberFormat="1" applyFont="1" applyFill="1" applyBorder="1"/>
    <xf numFmtId="167" fontId="0" fillId="0" borderId="32" xfId="3" applyNumberFormat="1" applyFont="1" applyBorder="1"/>
    <xf numFmtId="165" fontId="0" fillId="0" borderId="0" xfId="0" applyNumberFormat="1"/>
    <xf numFmtId="0" fontId="25" fillId="5" borderId="3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10" fillId="0" borderId="0" xfId="5" applyAlignment="1">
      <alignment horizontal="center" wrapText="1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3" fillId="0" borderId="0" xfId="5" applyNumberFormat="1" applyFont="1" applyAlignment="1">
      <alignment horizontal="center"/>
    </xf>
    <xf numFmtId="3" fontId="3" fillId="0" borderId="0" xfId="5" applyNumberFormat="1" applyFont="1" applyAlignment="1">
      <alignment horizontal="center"/>
    </xf>
    <xf numFmtId="49" fontId="4" fillId="0" borderId="0" xfId="4" applyNumberFormat="1" applyFont="1" applyAlignment="1" applyProtection="1">
      <alignment horizontal="center"/>
      <protection locked="0"/>
    </xf>
  </cellXfs>
  <cellStyles count="10">
    <cellStyle name="Comma" xfId="1" builtinId="3"/>
    <cellStyle name="Comma 100" xfId="9"/>
    <cellStyle name="Comma 2" xfId="6"/>
    <cellStyle name="Currency" xfId="2" builtinId="4"/>
    <cellStyle name="Currency 2" xfId="7"/>
    <cellStyle name="Normal" xfId="0" builtinId="0"/>
    <cellStyle name="Normal 2" xfId="5"/>
    <cellStyle name="Normal_FN1 Ratebase Draft SPP template (6-11-04) v2" xfId="4"/>
    <cellStyle name="Percent" xfId="3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EP%20SPP%20Trans%20Formula%20Rates%20PSO%20SWE%20OKT%20SWT\2017%20Annual%20Update\Requests\Sch%209%20and%2011%20Interest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P%20SPP%20Trans%20Formula%20Rates%20PSO%20SWE%20OKT%20SWT\2017%20Annual%20Update\21%202017%20AEP%20FR%20Template%205-22-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AppData\Local\Microsoft\Windows\INetCache\Content.Outlook\N5KGUZ2L\21%202018%20AEP%20FR%20Template%20@%2010.5%20RO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AppData\Local\Microsoft\Windows\INetCache\Content.Outlook\N5KGUZ2L\21T%202018%20AEP%20Transco%20FR%20Template%20@%2010.5%20RO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21T%202018%20AEP%20Transco%20FR%20Template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21%202018%20AEP%20FR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ed%20Tariffs\AEPTCo%20Docket%20No.%20ER10-355\Bethel%20Testimony%20and%20Exhibits\Oklahoma%20Transmission%20Company%202009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P%20SPP%20Trans%20Formula%20Rates%20PSO%20SWE%20OKT%20SWT\2018%20Annual%20Update\21%202018%20AEP%20F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P%20SPP%20Trans%20Formula%20Rates%20PSO%20SWE%20OKT%20SWT\2018%20Annual%20Update\Transco_OKTCo_SWTCo\SPP%20West%20Network%20Load%202017_with%20KAMO7_FINAL_5_16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CO Sch 11"/>
      <sheetName val="PSO Sch 11"/>
      <sheetName val="SWEPCO Sch 11"/>
      <sheetName val="OKTCO Sch 9"/>
      <sheetName val="SWTCO Sch 9"/>
      <sheetName val="PSO Sch 9"/>
      <sheetName val="SWEPCO Sch 9"/>
      <sheetName val="Interest 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E18">
            <v>3.0000000000000001E-3</v>
          </cell>
        </row>
        <row r="19">
          <cell r="E19">
            <v>3.3999999999999998E-3</v>
          </cell>
        </row>
        <row r="20">
          <cell r="E20">
            <v>3.3999999999999998E-3</v>
          </cell>
        </row>
        <row r="21">
          <cell r="E21">
            <v>3.3E-3</v>
          </cell>
        </row>
        <row r="22">
          <cell r="E22">
            <v>3.5999999999999999E-3</v>
          </cell>
        </row>
        <row r="23">
          <cell r="E23">
            <v>3.5000000000000001E-3</v>
          </cell>
        </row>
        <row r="24">
          <cell r="E24">
            <v>3.5999999999999999E-3</v>
          </cell>
        </row>
        <row r="25">
          <cell r="E25">
            <v>3.5999999999999999E-3</v>
          </cell>
        </row>
        <row r="26">
          <cell r="E26">
            <v>3.3E-3</v>
          </cell>
        </row>
        <row r="27">
          <cell r="E27">
            <v>3.5999999999999999E-3</v>
          </cell>
        </row>
        <row r="28">
          <cell r="E28">
            <v>3.7000000000000002E-3</v>
          </cell>
        </row>
        <row r="29">
          <cell r="E29">
            <v>3.8E-3</v>
          </cell>
        </row>
        <row r="30">
          <cell r="E30">
            <v>3.7000000000000002E-3</v>
          </cell>
        </row>
        <row r="31">
          <cell r="E31">
            <v>4.0000000000000001E-3</v>
          </cell>
        </row>
        <row r="32">
          <cell r="E32">
            <v>4.0000000000000001E-3</v>
          </cell>
        </row>
        <row r="33">
          <cell r="E33">
            <v>3.8999999999999998E-3</v>
          </cell>
        </row>
        <row r="34">
          <cell r="E34">
            <v>4.1999999999999997E-3</v>
          </cell>
        </row>
        <row r="35">
          <cell r="E35">
            <v>4.1000000000000003E-3</v>
          </cell>
        </row>
        <row r="36">
          <cell r="E36">
            <v>4.1999999999999997E-3</v>
          </cell>
        </row>
        <row r="39">
          <cell r="E39">
            <v>3.8416666666666668E-3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6"/>
      <sheetName val="PSO WS C-2 DFIT WP 12-31-15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6"/>
      <sheetName val="SWE WS C-2 DFIT WP 12-31-15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44">
          <cell r="I344" t="str">
            <v>PSO_Alloc_Allocators</v>
          </cell>
        </row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0.16390990935104</v>
          </cell>
        </row>
        <row r="347">
          <cell r="I347" t="str">
            <v xml:space="preserve">GTD </v>
          </cell>
          <cell r="J347">
            <v>0.26396918427740867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0.17788323255315594</v>
          </cell>
        </row>
        <row r="350">
          <cell r="I350" t="str">
            <v>TP</v>
          </cell>
          <cell r="J350">
            <v>0.9373831296819769</v>
          </cell>
        </row>
        <row r="351">
          <cell r="I351" t="str">
            <v>TP1</v>
          </cell>
          <cell r="J351">
            <v>0.89775492138274804</v>
          </cell>
        </row>
        <row r="352">
          <cell r="I352" t="str">
            <v>W/S</v>
          </cell>
          <cell r="J352">
            <v>0.10033775934699272</v>
          </cell>
        </row>
      </sheetData>
      <sheetData sheetId="10"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0.16390990935104</v>
          </cell>
        </row>
        <row r="347">
          <cell r="I347" t="str">
            <v xml:space="preserve">GTD </v>
          </cell>
          <cell r="J347">
            <v>0.26396918427740867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0.17788323255315594</v>
          </cell>
        </row>
        <row r="350">
          <cell r="I350" t="str">
            <v>TP</v>
          </cell>
          <cell r="J350">
            <v>0.93408536964906486</v>
          </cell>
        </row>
        <row r="351">
          <cell r="I351" t="str">
            <v>TP1</v>
          </cell>
          <cell r="J351">
            <v>0.89775492138274804</v>
          </cell>
        </row>
        <row r="352">
          <cell r="I352" t="str">
            <v>W/S</v>
          </cell>
          <cell r="J352">
            <v>9.9984766166201514E-2</v>
          </cell>
        </row>
      </sheetData>
      <sheetData sheetId="11">
        <row r="331">
          <cell r="I331" t="str">
            <v>PSO_TU_Allocators</v>
          </cell>
        </row>
        <row r="332">
          <cell r="I332" t="str">
            <v>DA</v>
          </cell>
          <cell r="J332">
            <v>1</v>
          </cell>
        </row>
        <row r="333">
          <cell r="I333" t="str">
            <v>GP(TU)</v>
          </cell>
          <cell r="J333">
            <v>0.16560429717164668</v>
          </cell>
        </row>
        <row r="334">
          <cell r="I334" t="str">
            <v xml:space="preserve">GTD </v>
          </cell>
          <cell r="J334">
            <v>0.26683982290204544</v>
          </cell>
        </row>
        <row r="335">
          <cell r="I335" t="str">
            <v>NA</v>
          </cell>
          <cell r="J335">
            <v>0</v>
          </cell>
        </row>
        <row r="336">
          <cell r="I336" t="str">
            <v>NP(TU)</v>
          </cell>
          <cell r="J336">
            <v>0.18385315768765603</v>
          </cell>
        </row>
        <row r="337">
          <cell r="I337" t="str">
            <v>TP</v>
          </cell>
          <cell r="J337">
            <v>0.93314001140173886</v>
          </cell>
        </row>
        <row r="338">
          <cell r="I338" t="str">
            <v>TP1</v>
          </cell>
          <cell r="J338">
            <v>0.90207034301455336</v>
          </cell>
        </row>
        <row r="339">
          <cell r="I339" t="str">
            <v>W/S</v>
          </cell>
          <cell r="J339">
            <v>9.9883574747972048E-2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44">
          <cell r="I344" t="str">
            <v>SWP_Proj_Allocators</v>
          </cell>
        </row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0.17971650521872112</v>
          </cell>
        </row>
        <row r="347">
          <cell r="I347" t="str">
            <v xml:space="preserve">GTD </v>
          </cell>
          <cell r="J347">
            <v>0.43957501003227478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0.18361527531351457</v>
          </cell>
        </row>
        <row r="350">
          <cell r="I350" t="str">
            <v>TP</v>
          </cell>
          <cell r="J350">
            <v>0.95225931451307844</v>
          </cell>
        </row>
        <row r="351">
          <cell r="I351" t="str">
            <v>TP1</v>
          </cell>
          <cell r="J351">
            <v>0.91883819013149681</v>
          </cell>
        </row>
        <row r="352">
          <cell r="I352" t="str">
            <v>W/S</v>
          </cell>
          <cell r="J352">
            <v>8.1591095625397514E-2</v>
          </cell>
        </row>
      </sheetData>
      <sheetData sheetId="29">
        <row r="344">
          <cell r="I344" t="str">
            <v>SWP_Hist_Allocators</v>
          </cell>
        </row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0.17971650521872112</v>
          </cell>
        </row>
        <row r="347">
          <cell r="I347" t="str">
            <v xml:space="preserve">GTD </v>
          </cell>
          <cell r="J347">
            <v>0.43957501003227478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0.18361527531351457</v>
          </cell>
        </row>
        <row r="350">
          <cell r="I350" t="str">
            <v>TP</v>
          </cell>
          <cell r="J350">
            <v>0.94992851243640153</v>
          </cell>
        </row>
        <row r="351">
          <cell r="I351" t="str">
            <v>TP1</v>
          </cell>
          <cell r="J351">
            <v>0.91883819013149681</v>
          </cell>
        </row>
        <row r="352">
          <cell r="I352" t="str">
            <v>W/S</v>
          </cell>
          <cell r="J352">
            <v>8.1391388789009922E-2</v>
          </cell>
        </row>
      </sheetData>
      <sheetData sheetId="30">
        <row r="320">
          <cell r="I320" t="str">
            <v>DA</v>
          </cell>
          <cell r="J320">
            <v>1</v>
          </cell>
        </row>
        <row r="321">
          <cell r="I321" t="str">
            <v>GP(TU)</v>
          </cell>
          <cell r="J321">
            <v>0.17583827385156911</v>
          </cell>
        </row>
        <row r="322">
          <cell r="I322" t="str">
            <v xml:space="preserve">GTD </v>
          </cell>
          <cell r="J322">
            <v>0.42778052556282048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NP(TU)</v>
          </cell>
          <cell r="J324">
            <v>0.18173768161776679</v>
          </cell>
        </row>
        <row r="325">
          <cell r="I325" t="str">
            <v>TP</v>
          </cell>
          <cell r="J325">
            <v>0.94709092699482778</v>
          </cell>
        </row>
        <row r="326">
          <cell r="I326" t="str">
            <v>TP1</v>
          </cell>
          <cell r="J326">
            <v>0.91880549623418439</v>
          </cell>
        </row>
        <row r="327">
          <cell r="I327" t="str">
            <v>W/S</v>
          </cell>
          <cell r="J327">
            <v>8.1148259946288062E-2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Trued-Up Zonal Rates"/>
      <sheetName val="Projected Zonal Rates"/>
      <sheetName val="Sch 1A Rates (2)"/>
      <sheetName val="Sch 1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7"/>
      <sheetName val="PSO WS C-2 DFIT WP 12-31-16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7"/>
      <sheetName val="SWE WS C-2 DFIT WP 12-31-16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0" refreshError="1"/>
      <sheetData sheetId="1" refreshError="1"/>
      <sheetData sheetId="2"/>
      <sheetData sheetId="3">
        <row r="13">
          <cell r="O13">
            <v>265438705.33357412</v>
          </cell>
          <cell r="Q13">
            <v>96193984.559494719</v>
          </cell>
          <cell r="S13">
            <v>169244720.77407938</v>
          </cell>
        </row>
        <row r="15">
          <cell r="O15">
            <v>12936808.740000065</v>
          </cell>
          <cell r="Q15">
            <v>5668001.5700000115</v>
          </cell>
          <cell r="S15">
            <v>7268807.170000053</v>
          </cell>
        </row>
        <row r="17">
          <cell r="O17">
            <v>252501896.59357405</v>
          </cell>
          <cell r="Q17">
            <v>90525982.989494711</v>
          </cell>
          <cell r="S17">
            <v>161975913.60407934</v>
          </cell>
        </row>
        <row r="20">
          <cell r="O20">
            <v>90656981.336813048</v>
          </cell>
          <cell r="Q20">
            <v>6729904</v>
          </cell>
          <cell r="S20">
            <v>83927077.336813048</v>
          </cell>
        </row>
        <row r="23">
          <cell r="O23">
            <v>90656981.336813048</v>
          </cell>
          <cell r="Q23">
            <v>6729904</v>
          </cell>
          <cell r="S23">
            <v>83927077.336813048</v>
          </cell>
        </row>
        <row r="25">
          <cell r="O25">
            <v>161844915.25676101</v>
          </cell>
          <cell r="Q25">
            <v>83796078.989494711</v>
          </cell>
          <cell r="S25">
            <v>78048836.267266288</v>
          </cell>
        </row>
        <row r="33">
          <cell r="O33">
            <v>1651.41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R12">
            <v>6.0986321997741247E-2</v>
          </cell>
        </row>
        <row r="13">
          <cell r="R13">
            <v>2.4168653532438196E-2</v>
          </cell>
        </row>
        <row r="14">
          <cell r="R14">
            <v>4.42966495168779E-3</v>
          </cell>
        </row>
        <row r="15">
          <cell r="R15">
            <v>1.2899987451374073E-2</v>
          </cell>
        </row>
        <row r="16">
          <cell r="R16">
            <v>4.3920190739114064E-4</v>
          </cell>
        </row>
        <row r="17">
          <cell r="R17">
            <v>2.7606977036014556E-4</v>
          </cell>
        </row>
        <row r="18">
          <cell r="R18">
            <v>1.5936754925335674E-3</v>
          </cell>
        </row>
        <row r="19">
          <cell r="R19">
            <v>9.2357886811394146E-2</v>
          </cell>
        </row>
        <row r="20">
          <cell r="R20">
            <v>9.28598318484126E-4</v>
          </cell>
        </row>
        <row r="21">
          <cell r="R21">
            <v>2.1332664073283976E-4</v>
          </cell>
        </row>
        <row r="22">
          <cell r="R22">
            <v>1.436817668465303E-2</v>
          </cell>
        </row>
        <row r="23">
          <cell r="R23">
            <v>1.4054461036516501E-3</v>
          </cell>
        </row>
        <row r="24">
          <cell r="R24">
            <v>3.1873509850671349E-3</v>
          </cell>
        </row>
        <row r="25">
          <cell r="R25">
            <v>5.4210063997992223E-3</v>
          </cell>
        </row>
        <row r="26">
          <cell r="R26">
            <v>1.220981302547371E-2</v>
          </cell>
        </row>
        <row r="27">
          <cell r="R27">
            <v>1.459405195131133E-2</v>
          </cell>
        </row>
        <row r="28">
          <cell r="R28">
            <v>4.6806374701970129E-3</v>
          </cell>
        </row>
        <row r="30">
          <cell r="A30">
            <v>20</v>
          </cell>
          <cell r="Q30">
            <v>7969</v>
          </cell>
        </row>
      </sheetData>
      <sheetData sheetId="9">
        <row r="343">
          <cell r="I343" t="str">
            <v>PSO_Alloc_Allocators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0.93454030780879849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8.2390617767553492E-2</v>
          </cell>
        </row>
      </sheetData>
      <sheetData sheetId="10">
        <row r="2">
          <cell r="O2">
            <v>2018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0.93038397291864128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8.2024188415724023E-2</v>
          </cell>
        </row>
      </sheetData>
      <sheetData sheetId="11">
        <row r="11">
          <cell r="B11">
            <v>1</v>
          </cell>
          <cell r="L11">
            <v>91776614.431344151</v>
          </cell>
        </row>
        <row r="16">
          <cell r="B16">
            <v>5</v>
          </cell>
          <cell r="L16">
            <v>6192351.4300000034</v>
          </cell>
        </row>
        <row r="18">
          <cell r="B18">
            <v>6</v>
          </cell>
        </row>
        <row r="23">
          <cell r="B23">
            <v>7</v>
          </cell>
          <cell r="L23">
            <v>6176230.7546038507</v>
          </cell>
        </row>
        <row r="35">
          <cell r="B35">
            <v>15</v>
          </cell>
          <cell r="L35">
            <v>0</v>
          </cell>
        </row>
        <row r="330">
          <cell r="I330" t="str">
            <v>PSO_TU_Allocators</v>
          </cell>
        </row>
        <row r="331">
          <cell r="I331" t="str">
            <v>DA</v>
          </cell>
          <cell r="J331">
            <v>1</v>
          </cell>
        </row>
        <row r="332">
          <cell r="I332" t="str">
            <v>GP(TU)</v>
          </cell>
          <cell r="J332">
            <v>0.16205002950624681</v>
          </cell>
        </row>
        <row r="333">
          <cell r="I333" t="str">
            <v xml:space="preserve">GTD </v>
          </cell>
          <cell r="J333">
            <v>0.26191922417751307</v>
          </cell>
        </row>
        <row r="334">
          <cell r="I334" t="str">
            <v>NA</v>
          </cell>
          <cell r="J334">
            <v>0</v>
          </cell>
        </row>
        <row r="335">
          <cell r="I335" t="str">
            <v>NP(TU)</v>
          </cell>
          <cell r="J335">
            <v>0.17649367478388819</v>
          </cell>
        </row>
        <row r="336">
          <cell r="I336" t="str">
            <v>TP</v>
          </cell>
          <cell r="J336">
            <v>0.93220617747360845</v>
          </cell>
        </row>
        <row r="337">
          <cell r="I337" t="str">
            <v>TP1</v>
          </cell>
          <cell r="J337">
            <v>0.89028498843497827</v>
          </cell>
        </row>
        <row r="338">
          <cell r="I338" t="str">
            <v>W/S</v>
          </cell>
          <cell r="J338">
            <v>8.2184836980294357E-2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43">
          <cell r="I343" t="str">
            <v>SWP_Proj_Allocators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0.95133985382238329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7.2046800084157633E-2</v>
          </cell>
        </row>
      </sheetData>
      <sheetData sheetId="29">
        <row r="343">
          <cell r="I343" t="str">
            <v>SWP_Hist_Allocators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0.94601080588601016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7.1643221016416361E-2</v>
          </cell>
        </row>
      </sheetData>
      <sheetData sheetId="30">
        <row r="11">
          <cell r="L11">
            <v>164812885.88825017</v>
          </cell>
        </row>
        <row r="16">
          <cell r="L16">
            <v>8509951.8799999878</v>
          </cell>
        </row>
        <row r="23">
          <cell r="L23">
            <v>80880537.943715081</v>
          </cell>
        </row>
        <row r="319">
          <cell r="I319" t="str">
            <v>DA</v>
          </cell>
          <cell r="J319">
            <v>1</v>
          </cell>
        </row>
        <row r="320">
          <cell r="I320" t="str">
            <v>GP(TU)</v>
          </cell>
          <cell r="J320">
            <v>0.18188902357441017</v>
          </cell>
        </row>
        <row r="321">
          <cell r="I321" t="str">
            <v xml:space="preserve">GTD </v>
          </cell>
          <cell r="J321">
            <v>0.44221197540519586</v>
          </cell>
        </row>
        <row r="322">
          <cell r="I322" t="str">
            <v>NA</v>
          </cell>
          <cell r="J322">
            <v>0</v>
          </cell>
        </row>
        <row r="323">
          <cell r="I323" t="str">
            <v>NP(TU)</v>
          </cell>
          <cell r="J323">
            <v>0.18830728608282171</v>
          </cell>
        </row>
        <row r="324">
          <cell r="I324" t="str">
            <v>TP</v>
          </cell>
          <cell r="J324">
            <v>0.94791249053958004</v>
          </cell>
        </row>
        <row r="325">
          <cell r="I325" t="str">
            <v>TP1</v>
          </cell>
          <cell r="J325">
            <v>0.9170587781011057</v>
          </cell>
        </row>
        <row r="326">
          <cell r="I326" t="str">
            <v>W/S</v>
          </cell>
          <cell r="J326">
            <v>7.1787239259222396E-2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7"/>
      <sheetName val="OKT  WS C-2 DFIT WP 12-31-16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7"/>
      <sheetName val="SWT WS C-2 DFIT WP 12-31-16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>
        <row r="30">
          <cell r="Q30">
            <v>7969</v>
          </cell>
        </row>
      </sheetData>
      <sheetData sheetId="8">
        <row r="367">
          <cell r="I367" t="str">
            <v>PSO_Alloc_Allocators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</v>
          </cell>
        </row>
        <row r="374">
          <cell r="I374" t="str">
            <v>TP1</v>
          </cell>
          <cell r="J374">
            <v>0</v>
          </cell>
        </row>
        <row r="375">
          <cell r="I375" t="str">
            <v>W/S</v>
          </cell>
          <cell r="J375">
            <v>0</v>
          </cell>
        </row>
      </sheetData>
      <sheetData sheetId="9">
        <row r="2">
          <cell r="O2">
            <v>2018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0.98982131064247236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0.98982131064205436</v>
          </cell>
        </row>
      </sheetData>
      <sheetData sheetId="10">
        <row r="11">
          <cell r="B11">
            <v>1</v>
          </cell>
          <cell r="L11">
            <v>96710176.899025589</v>
          </cell>
        </row>
        <row r="16">
          <cell r="B16">
            <v>5</v>
          </cell>
          <cell r="L16">
            <v>4539348.2100000139</v>
          </cell>
        </row>
        <row r="18">
          <cell r="B18">
            <v>6</v>
          </cell>
        </row>
        <row r="23">
          <cell r="B23">
            <v>7</v>
          </cell>
          <cell r="L23">
            <v>29536799.904381424</v>
          </cell>
        </row>
        <row r="35">
          <cell r="B35">
            <v>15</v>
          </cell>
          <cell r="L35">
            <v>0</v>
          </cell>
        </row>
        <row r="353">
          <cell r="I353" t="str">
            <v>PSO_TU_Allocators</v>
          </cell>
        </row>
        <row r="354">
          <cell r="I354" t="str">
            <v>DA</v>
          </cell>
          <cell r="J354">
            <v>1</v>
          </cell>
        </row>
        <row r="355">
          <cell r="I355" t="str">
            <v>GP(TU)</v>
          </cell>
          <cell r="J355">
            <v>0.98833471459822941</v>
          </cell>
        </row>
        <row r="356">
          <cell r="I356" t="str">
            <v xml:space="preserve">GTD </v>
          </cell>
          <cell r="J356">
            <v>1</v>
          </cell>
        </row>
        <row r="357">
          <cell r="I357" t="str">
            <v>NA</v>
          </cell>
          <cell r="J357">
            <v>0</v>
          </cell>
        </row>
        <row r="358">
          <cell r="I358" t="str">
            <v>NP(TU)</v>
          </cell>
          <cell r="J358">
            <v>0.98773539676303523</v>
          </cell>
        </row>
        <row r="359">
          <cell r="I359" t="str">
            <v>TP</v>
          </cell>
          <cell r="J359">
            <v>0.9883347145982293</v>
          </cell>
        </row>
        <row r="360">
          <cell r="I360" t="str">
            <v>TP1</v>
          </cell>
          <cell r="J360">
            <v>1</v>
          </cell>
        </row>
        <row r="361">
          <cell r="I361" t="str">
            <v>W/S</v>
          </cell>
          <cell r="J361">
            <v>0.98833471459822919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8">
          <cell r="I368" t="str">
            <v>SWP_Proj_Allocators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9">
        <row r="368">
          <cell r="I368" t="str">
            <v>SWP_Hist_Allocators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30">
        <row r="11">
          <cell r="L11">
            <v>86390.67722604415</v>
          </cell>
        </row>
        <row r="16">
          <cell r="L16">
            <v>4174.5500000000029</v>
          </cell>
        </row>
        <row r="23">
          <cell r="L23">
            <v>0</v>
          </cell>
        </row>
        <row r="341">
          <cell r="I341" t="str">
            <v>DA</v>
          </cell>
          <cell r="J341">
            <v>1</v>
          </cell>
        </row>
        <row r="342">
          <cell r="I342" t="str">
            <v>GP(TU)</v>
          </cell>
          <cell r="J342">
            <v>1</v>
          </cell>
        </row>
        <row r="343">
          <cell r="I343" t="str">
            <v xml:space="preserve">GTD </v>
          </cell>
          <cell r="J343">
            <v>1</v>
          </cell>
        </row>
        <row r="344">
          <cell r="I344" t="str">
            <v>NA</v>
          </cell>
          <cell r="J344">
            <v>0</v>
          </cell>
        </row>
        <row r="345">
          <cell r="I345" t="str">
            <v>NP(TU)</v>
          </cell>
          <cell r="J345">
            <v>1</v>
          </cell>
        </row>
        <row r="346">
          <cell r="I346" t="str">
            <v>TP</v>
          </cell>
          <cell r="J346">
            <v>1</v>
          </cell>
        </row>
        <row r="347">
          <cell r="I347" t="str">
            <v>TP1</v>
          </cell>
          <cell r="J347">
            <v>0</v>
          </cell>
        </row>
        <row r="348">
          <cell r="I348" t="str">
            <v>W/S</v>
          </cell>
          <cell r="J348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d-Up Zonal Rates"/>
      <sheetName val="Projected Zonal Rates"/>
      <sheetName val="Sch 1A Rates (2)"/>
      <sheetName val="Sch 1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7"/>
      <sheetName val="OKT  WS C-2 DFIT WP 12-31-16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7"/>
      <sheetName val="SWT WS C-2 DFIT WP 12-31-16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0">
          <cell r="Q30">
            <v>7969</v>
          </cell>
        </row>
      </sheetData>
      <sheetData sheetId="6">
        <row r="367">
          <cell r="I367" t="str">
            <v>PSO_Alloc_Allocators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</v>
          </cell>
        </row>
        <row r="374">
          <cell r="I374" t="str">
            <v>TP1</v>
          </cell>
          <cell r="J374">
            <v>0</v>
          </cell>
        </row>
        <row r="375">
          <cell r="I375" t="str">
            <v>W/S</v>
          </cell>
          <cell r="J375">
            <v>0</v>
          </cell>
        </row>
      </sheetData>
      <sheetData sheetId="7">
        <row r="2">
          <cell r="O2">
            <v>2018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0.98982131064247236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0.98982131064205436</v>
          </cell>
        </row>
      </sheetData>
      <sheetData sheetId="8">
        <row r="11">
          <cell r="B11">
            <v>1</v>
          </cell>
          <cell r="L11">
            <v>99924260.865928337</v>
          </cell>
        </row>
        <row r="16">
          <cell r="B16">
            <v>5</v>
          </cell>
          <cell r="L16">
            <v>4539348.2100000139</v>
          </cell>
        </row>
        <row r="18">
          <cell r="B18">
            <v>6</v>
          </cell>
        </row>
        <row r="23">
          <cell r="B23">
            <v>7</v>
          </cell>
          <cell r="L23">
            <v>30557710.372455016</v>
          </cell>
        </row>
        <row r="35">
          <cell r="B35">
            <v>15</v>
          </cell>
          <cell r="L35">
            <v>0</v>
          </cell>
        </row>
        <row r="353">
          <cell r="I353" t="str">
            <v>PSO_TU_Allocators</v>
          </cell>
        </row>
        <row r="354">
          <cell r="I354" t="str">
            <v>DA</v>
          </cell>
          <cell r="J354">
            <v>1</v>
          </cell>
        </row>
        <row r="355">
          <cell r="I355" t="str">
            <v>GP(TU)</v>
          </cell>
          <cell r="J355">
            <v>0.98833471459822941</v>
          </cell>
        </row>
        <row r="356">
          <cell r="I356" t="str">
            <v xml:space="preserve">GTD </v>
          </cell>
          <cell r="J356">
            <v>1</v>
          </cell>
        </row>
        <row r="357">
          <cell r="I357" t="str">
            <v>NA</v>
          </cell>
          <cell r="J357">
            <v>0</v>
          </cell>
        </row>
        <row r="358">
          <cell r="I358" t="str">
            <v>NP(TU)</v>
          </cell>
          <cell r="J358">
            <v>0.98773539676303523</v>
          </cell>
        </row>
        <row r="359">
          <cell r="I359" t="str">
            <v>TP</v>
          </cell>
          <cell r="J359">
            <v>0.9883347145982293</v>
          </cell>
        </row>
        <row r="360">
          <cell r="I360" t="str">
            <v>TP1</v>
          </cell>
          <cell r="J360">
            <v>1</v>
          </cell>
        </row>
        <row r="361">
          <cell r="I361" t="str">
            <v>W/S</v>
          </cell>
          <cell r="J361">
            <v>0.98833471459822919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68">
          <cell r="I368" t="str">
            <v>SWP_Proj_Allocators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7">
        <row r="368">
          <cell r="I368" t="str">
            <v>SWP_Hist_Allocators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8">
        <row r="11">
          <cell r="L11">
            <v>86441.462886155889</v>
          </cell>
        </row>
        <row r="16">
          <cell r="L16">
            <v>4174.5500000000029</v>
          </cell>
        </row>
        <row r="23">
          <cell r="L23">
            <v>0</v>
          </cell>
        </row>
        <row r="341">
          <cell r="I341" t="str">
            <v>DA</v>
          </cell>
          <cell r="J341">
            <v>1</v>
          </cell>
        </row>
        <row r="342">
          <cell r="I342" t="str">
            <v>GP(TU)</v>
          </cell>
          <cell r="J342">
            <v>1</v>
          </cell>
        </row>
        <row r="343">
          <cell r="I343" t="str">
            <v xml:space="preserve">GTD </v>
          </cell>
          <cell r="J343">
            <v>1</v>
          </cell>
        </row>
        <row r="344">
          <cell r="I344" t="str">
            <v>NA</v>
          </cell>
          <cell r="J344">
            <v>0</v>
          </cell>
        </row>
        <row r="345">
          <cell r="I345" t="str">
            <v>NP(TU)</v>
          </cell>
          <cell r="J345">
            <v>1</v>
          </cell>
        </row>
        <row r="346">
          <cell r="I346" t="str">
            <v>TP</v>
          </cell>
          <cell r="J346">
            <v>1</v>
          </cell>
        </row>
        <row r="347">
          <cell r="I347" t="str">
            <v>TP1</v>
          </cell>
          <cell r="J347">
            <v>0</v>
          </cell>
        </row>
        <row r="348">
          <cell r="I348" t="str">
            <v>W/S</v>
          </cell>
          <cell r="J348">
            <v>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d-Up Zonal Rates"/>
      <sheetName val="Projected Zonal Rates"/>
      <sheetName val="Sch 1A Rates (2)"/>
      <sheetName val="Sch 1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7"/>
      <sheetName val="PSO WS C-2 DFIT WP 12-31-16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7"/>
      <sheetName val="SWE WS C-2 DFIT WP 12-31-16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A30">
            <v>20</v>
          </cell>
          <cell r="Q30">
            <v>7969</v>
          </cell>
        </row>
      </sheetData>
      <sheetData sheetId="7">
        <row r="343">
          <cell r="I343" t="str">
            <v>PSO_Alloc_Allocators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0.93454030780879849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8.2390617767553492E-2</v>
          </cell>
        </row>
      </sheetData>
      <sheetData sheetId="8">
        <row r="2">
          <cell r="O2">
            <v>2018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0.93038397291864128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8.2024188415724023E-2</v>
          </cell>
        </row>
      </sheetData>
      <sheetData sheetId="9">
        <row r="11">
          <cell r="B11">
            <v>1</v>
          </cell>
          <cell r="L11">
            <v>94283133.637234092</v>
          </cell>
        </row>
        <row r="16">
          <cell r="B16">
            <v>5</v>
          </cell>
          <cell r="L16">
            <v>6192351.4300000034</v>
          </cell>
        </row>
        <row r="18">
          <cell r="B18">
            <v>6</v>
          </cell>
        </row>
        <row r="23">
          <cell r="B23">
            <v>7</v>
          </cell>
          <cell r="L23">
            <v>6348917.4098945791</v>
          </cell>
        </row>
        <row r="35">
          <cell r="B35">
            <v>15</v>
          </cell>
          <cell r="L35">
            <v>0</v>
          </cell>
        </row>
        <row r="330">
          <cell r="I330" t="str">
            <v>PSO_TU_Allocators</v>
          </cell>
        </row>
        <row r="331">
          <cell r="I331" t="str">
            <v>DA</v>
          </cell>
          <cell r="J331">
            <v>1</v>
          </cell>
        </row>
        <row r="332">
          <cell r="I332" t="str">
            <v>GP(TU)</v>
          </cell>
          <cell r="J332">
            <v>0.16205002950624681</v>
          </cell>
        </row>
        <row r="333">
          <cell r="I333" t="str">
            <v xml:space="preserve">GTD </v>
          </cell>
          <cell r="J333">
            <v>0.26191922417751307</v>
          </cell>
        </row>
        <row r="334">
          <cell r="I334" t="str">
            <v>NA</v>
          </cell>
          <cell r="J334">
            <v>0</v>
          </cell>
        </row>
        <row r="335">
          <cell r="I335" t="str">
            <v>NP(TU)</v>
          </cell>
          <cell r="J335">
            <v>0.17649367478388819</v>
          </cell>
        </row>
        <row r="336">
          <cell r="I336" t="str">
            <v>TP</v>
          </cell>
          <cell r="J336">
            <v>0.93220617747360845</v>
          </cell>
        </row>
        <row r="337">
          <cell r="I337" t="str">
            <v>TP1</v>
          </cell>
          <cell r="J337">
            <v>0.89028498843497827</v>
          </cell>
        </row>
        <row r="338">
          <cell r="I338" t="str">
            <v>W/S</v>
          </cell>
          <cell r="J338">
            <v>8.2184836980294357E-2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43">
          <cell r="I343" t="str">
            <v>SWP_Proj_Allocators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0.95133985382238329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7.2046800084157633E-2</v>
          </cell>
        </row>
      </sheetData>
      <sheetData sheetId="27">
        <row r="343">
          <cell r="I343" t="str">
            <v>SWP_Hist_Allocators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0.94601080588601016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7.1643221016416361E-2</v>
          </cell>
        </row>
      </sheetData>
      <sheetData sheetId="28">
        <row r="11">
          <cell r="L11">
            <v>169321480.87117857</v>
          </cell>
        </row>
        <row r="16">
          <cell r="L16">
            <v>8509951.8799999878</v>
          </cell>
        </row>
        <row r="23">
          <cell r="L23">
            <v>83200572.308785081</v>
          </cell>
        </row>
        <row r="319">
          <cell r="I319" t="str">
            <v>DA</v>
          </cell>
          <cell r="J319">
            <v>1</v>
          </cell>
        </row>
        <row r="320">
          <cell r="I320" t="str">
            <v>GP(TU)</v>
          </cell>
          <cell r="J320">
            <v>0.18188902357441017</v>
          </cell>
        </row>
        <row r="321">
          <cell r="I321" t="str">
            <v xml:space="preserve">GTD </v>
          </cell>
          <cell r="J321">
            <v>0.44221197540519586</v>
          </cell>
        </row>
        <row r="322">
          <cell r="I322" t="str">
            <v>NA</v>
          </cell>
          <cell r="J322">
            <v>0</v>
          </cell>
        </row>
        <row r="323">
          <cell r="I323" t="str">
            <v>NP(TU)</v>
          </cell>
          <cell r="J323">
            <v>0.18830728608282171</v>
          </cell>
        </row>
        <row r="324">
          <cell r="I324" t="str">
            <v>TP</v>
          </cell>
          <cell r="J324">
            <v>0.94791249053958004</v>
          </cell>
        </row>
        <row r="325">
          <cell r="I325" t="str">
            <v>TP1</v>
          </cell>
          <cell r="J325">
            <v>0.9170587781011057</v>
          </cell>
        </row>
        <row r="326">
          <cell r="I326" t="str">
            <v>W/S</v>
          </cell>
          <cell r="J326">
            <v>7.1787239259222396E-2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Rate -  Projected"/>
      <sheetName val="Formula Rate - Historic"/>
      <sheetName val="Formula Rate - True-UP"/>
      <sheetName val="Worksheet A"/>
      <sheetName val="Worksheet B"/>
      <sheetName val="Worksheet C"/>
      <sheetName val="Worksheet D"/>
      <sheetName val="Worksheet E"/>
      <sheetName val="Worksheet F"/>
      <sheetName val="Worksheet G"/>
      <sheetName val="Worksheet H"/>
      <sheetName val="Worksheet I"/>
      <sheetName val="Worksheet J"/>
      <sheetName val="Worksheet K"/>
      <sheetName val="Worksheet L"/>
      <sheetName val="Worksheet M"/>
      <sheetName val="Worksheet N"/>
      <sheetName val="Worksheet O"/>
    </sheetNames>
    <sheetDataSet>
      <sheetData sheetId="0"/>
      <sheetData sheetId="1">
        <row r="1">
          <cell r="O1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7"/>
      <sheetName val="PSO WS C-2 DFIT WP 12-31-16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7"/>
      <sheetName val="SWE WS C-2 DFIT WP 12-31-16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8">
          <cell r="C38">
            <v>1292668802.8599999</v>
          </cell>
        </row>
      </sheetData>
      <sheetData sheetId="27">
        <row r="11">
          <cell r="E11">
            <v>1214774946.7555003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0">
          <cell r="C40">
            <v>2375200000</v>
          </cell>
        </row>
      </sheetData>
      <sheetData sheetId="46">
        <row r="11">
          <cell r="C11">
            <v>2234770019.0419998</v>
          </cell>
        </row>
      </sheetData>
      <sheetData sheetId="4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_Zone-1_SPP"/>
    </sheetNames>
    <sheetDataSet>
      <sheetData sheetId="0">
        <row r="9">
          <cell r="E9">
            <v>42742</v>
          </cell>
          <cell r="F9">
            <v>42782</v>
          </cell>
          <cell r="G9">
            <v>42814</v>
          </cell>
          <cell r="H9">
            <v>42843</v>
          </cell>
          <cell r="I9">
            <v>42886</v>
          </cell>
          <cell r="J9">
            <v>42902</v>
          </cell>
          <cell r="K9">
            <v>42937</v>
          </cell>
          <cell r="L9">
            <v>42966</v>
          </cell>
          <cell r="M9">
            <v>42998</v>
          </cell>
          <cell r="N9">
            <v>43017</v>
          </cell>
          <cell r="O9">
            <v>43041</v>
          </cell>
          <cell r="P9">
            <v>43100</v>
          </cell>
        </row>
        <row r="10">
          <cell r="E10">
            <v>800</v>
          </cell>
          <cell r="F10">
            <v>800</v>
          </cell>
          <cell r="G10">
            <v>1700</v>
          </cell>
          <cell r="H10">
            <v>1700</v>
          </cell>
          <cell r="I10">
            <v>1700</v>
          </cell>
          <cell r="J10">
            <v>1700</v>
          </cell>
          <cell r="K10">
            <v>1600</v>
          </cell>
          <cell r="L10">
            <v>1700</v>
          </cell>
          <cell r="M10">
            <v>1700</v>
          </cell>
          <cell r="N10">
            <v>1700</v>
          </cell>
          <cell r="O10">
            <v>1700</v>
          </cell>
          <cell r="P10">
            <v>1900</v>
          </cell>
        </row>
        <row r="13">
          <cell r="C13" t="str">
            <v xml:space="preserve">PSO </v>
          </cell>
          <cell r="E13">
            <v>2694</v>
          </cell>
          <cell r="F13">
            <v>2262</v>
          </cell>
          <cell r="G13">
            <v>2736</v>
          </cell>
          <cell r="H13">
            <v>2513</v>
          </cell>
          <cell r="I13">
            <v>3191</v>
          </cell>
          <cell r="J13">
            <v>3686</v>
          </cell>
          <cell r="K13">
            <v>3995</v>
          </cell>
          <cell r="L13">
            <v>3742</v>
          </cell>
          <cell r="M13">
            <v>3649</v>
          </cell>
          <cell r="N13">
            <v>2962</v>
          </cell>
          <cell r="O13">
            <v>2243</v>
          </cell>
          <cell r="P13">
            <v>2828</v>
          </cell>
        </row>
        <row r="14">
          <cell r="C14" t="str">
            <v xml:space="preserve">SWEPCO </v>
          </cell>
          <cell r="E14">
            <v>2957</v>
          </cell>
          <cell r="F14">
            <v>2402</v>
          </cell>
          <cell r="G14">
            <v>2421</v>
          </cell>
          <cell r="H14">
            <v>2421</v>
          </cell>
          <cell r="I14">
            <v>2898</v>
          </cell>
          <cell r="J14">
            <v>3270</v>
          </cell>
          <cell r="K14">
            <v>3520</v>
          </cell>
          <cell r="L14">
            <v>3299</v>
          </cell>
          <cell r="M14">
            <v>3316</v>
          </cell>
          <cell r="N14">
            <v>3234</v>
          </cell>
          <cell r="O14">
            <v>2406</v>
          </cell>
          <cell r="P14">
            <v>2681</v>
          </cell>
        </row>
        <row r="15">
          <cell r="E15">
            <v>603</v>
          </cell>
          <cell r="F15">
            <v>456</v>
          </cell>
          <cell r="G15">
            <v>342</v>
          </cell>
          <cell r="H15">
            <v>354</v>
          </cell>
          <cell r="I15">
            <v>486</v>
          </cell>
          <cell r="J15">
            <v>572</v>
          </cell>
          <cell r="K15">
            <v>598</v>
          </cell>
          <cell r="L15">
            <v>578</v>
          </cell>
          <cell r="M15">
            <v>546</v>
          </cell>
          <cell r="N15">
            <v>452</v>
          </cell>
          <cell r="O15">
            <v>310</v>
          </cell>
          <cell r="P15">
            <v>535</v>
          </cell>
        </row>
        <row r="16">
          <cell r="C16" t="str">
            <v>AECC-MISO</v>
          </cell>
          <cell r="E16">
            <v>205</v>
          </cell>
          <cell r="F16">
            <v>127</v>
          </cell>
          <cell r="G16">
            <v>145</v>
          </cell>
          <cell r="H16">
            <v>152</v>
          </cell>
          <cell r="I16">
            <v>195</v>
          </cell>
          <cell r="J16">
            <v>210</v>
          </cell>
          <cell r="K16">
            <v>253</v>
          </cell>
          <cell r="L16">
            <v>241</v>
          </cell>
          <cell r="M16">
            <v>229</v>
          </cell>
          <cell r="N16">
            <v>195</v>
          </cell>
          <cell r="O16">
            <v>118</v>
          </cell>
          <cell r="P16">
            <v>241</v>
          </cell>
        </row>
        <row r="17">
          <cell r="C17" t="str">
            <v>WFEC</v>
          </cell>
          <cell r="E17">
            <v>47</v>
          </cell>
          <cell r="F17">
            <v>33</v>
          </cell>
          <cell r="G17">
            <v>26</v>
          </cell>
          <cell r="H17">
            <v>28</v>
          </cell>
          <cell r="I17">
            <v>33</v>
          </cell>
          <cell r="J17">
            <v>39</v>
          </cell>
          <cell r="K17">
            <v>41</v>
          </cell>
          <cell r="L17">
            <v>40</v>
          </cell>
          <cell r="M17">
            <v>37</v>
          </cell>
          <cell r="N17">
            <v>31</v>
          </cell>
          <cell r="O17">
            <v>27</v>
          </cell>
          <cell r="P17">
            <v>42</v>
          </cell>
        </row>
        <row r="18">
          <cell r="C18" t="str">
            <v xml:space="preserve">OMPA </v>
          </cell>
          <cell r="E18">
            <v>86</v>
          </cell>
          <cell r="F18">
            <v>71</v>
          </cell>
          <cell r="G18">
            <v>90</v>
          </cell>
          <cell r="H18">
            <v>79</v>
          </cell>
          <cell r="I18">
            <v>109</v>
          </cell>
          <cell r="J18">
            <v>136</v>
          </cell>
          <cell r="K18">
            <v>150</v>
          </cell>
          <cell r="L18">
            <v>137</v>
          </cell>
          <cell r="M18">
            <v>134</v>
          </cell>
          <cell r="N18">
            <v>85</v>
          </cell>
          <cell r="O18">
            <v>68</v>
          </cell>
          <cell r="P18">
            <v>89</v>
          </cell>
        </row>
        <row r="19">
          <cell r="C19" t="str">
            <v>OG&amp;E - ATOKA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4</v>
          </cell>
          <cell r="K19">
            <v>1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5</v>
          </cell>
        </row>
        <row r="20">
          <cell r="C20" t="str">
            <v>OG&amp;E _ COALGATE</v>
          </cell>
          <cell r="E20">
            <v>3</v>
          </cell>
          <cell r="F20">
            <v>3</v>
          </cell>
          <cell r="G20">
            <v>3</v>
          </cell>
          <cell r="H20">
            <v>3</v>
          </cell>
          <cell r="I20">
            <v>4</v>
          </cell>
          <cell r="J20">
            <v>3</v>
          </cell>
          <cell r="K20">
            <v>0</v>
          </cell>
          <cell r="L20">
            <v>0</v>
          </cell>
          <cell r="M20">
            <v>1</v>
          </cell>
          <cell r="N20">
            <v>2</v>
          </cell>
          <cell r="O20">
            <v>1</v>
          </cell>
          <cell r="P20">
            <v>3</v>
          </cell>
        </row>
        <row r="21">
          <cell r="C21" t="str">
            <v>OG&amp;E - TALL BEAR</v>
          </cell>
          <cell r="E21">
            <v>8</v>
          </cell>
          <cell r="F21">
            <v>14</v>
          </cell>
          <cell r="G21">
            <v>13</v>
          </cell>
          <cell r="H21">
            <v>12</v>
          </cell>
          <cell r="I21">
            <v>13</v>
          </cell>
          <cell r="J21">
            <v>12</v>
          </cell>
          <cell r="K21">
            <v>13</v>
          </cell>
          <cell r="L21">
            <v>13</v>
          </cell>
          <cell r="M21">
            <v>14</v>
          </cell>
          <cell r="N21">
            <v>13</v>
          </cell>
          <cell r="O21">
            <v>13</v>
          </cell>
          <cell r="P21">
            <v>14</v>
          </cell>
        </row>
        <row r="22">
          <cell r="C22" t="str">
            <v xml:space="preserve">ETEC </v>
          </cell>
          <cell r="E22">
            <v>1124</v>
          </cell>
          <cell r="F22">
            <v>734</v>
          </cell>
          <cell r="G22">
            <v>512</v>
          </cell>
          <cell r="H22">
            <v>481</v>
          </cell>
          <cell r="I22">
            <v>630</v>
          </cell>
          <cell r="J22">
            <v>776</v>
          </cell>
          <cell r="K22">
            <v>837</v>
          </cell>
          <cell r="L22">
            <v>848</v>
          </cell>
          <cell r="M22">
            <v>755</v>
          </cell>
          <cell r="N22">
            <v>731</v>
          </cell>
          <cell r="O22">
            <v>504</v>
          </cell>
          <cell r="P22">
            <v>900</v>
          </cell>
        </row>
        <row r="23">
          <cell r="C23" t="str">
            <v>GREENBELT</v>
          </cell>
          <cell r="E23">
            <v>5</v>
          </cell>
          <cell r="F23">
            <v>6</v>
          </cell>
          <cell r="G23">
            <v>6</v>
          </cell>
          <cell r="H23">
            <v>4</v>
          </cell>
          <cell r="I23">
            <v>9</v>
          </cell>
          <cell r="J23">
            <v>11</v>
          </cell>
          <cell r="K23">
            <v>16</v>
          </cell>
          <cell r="L23">
            <v>9</v>
          </cell>
          <cell r="M23">
            <v>6</v>
          </cell>
          <cell r="N23">
            <v>3</v>
          </cell>
          <cell r="O23">
            <v>6</v>
          </cell>
          <cell r="P23">
            <v>8</v>
          </cell>
        </row>
        <row r="24">
          <cell r="C24" t="str">
            <v>LIGHTHOUSE</v>
          </cell>
          <cell r="E24">
            <v>2</v>
          </cell>
          <cell r="F24">
            <v>1</v>
          </cell>
          <cell r="G24">
            <v>1</v>
          </cell>
          <cell r="H24">
            <v>1</v>
          </cell>
          <cell r="I24">
            <v>2</v>
          </cell>
          <cell r="J24">
            <v>2</v>
          </cell>
          <cell r="K24">
            <v>4</v>
          </cell>
          <cell r="L24">
            <v>2</v>
          </cell>
          <cell r="M24">
            <v>1</v>
          </cell>
          <cell r="N24">
            <v>1</v>
          </cell>
          <cell r="O24">
            <v>1</v>
          </cell>
          <cell r="P24">
            <v>2</v>
          </cell>
        </row>
        <row r="25">
          <cell r="C25" t="str">
            <v>BENTONVILLE, AR</v>
          </cell>
          <cell r="E25">
            <v>97</v>
          </cell>
          <cell r="F25">
            <v>88</v>
          </cell>
          <cell r="G25">
            <v>93</v>
          </cell>
          <cell r="H25">
            <v>100</v>
          </cell>
          <cell r="I25">
            <v>117</v>
          </cell>
          <cell r="J25">
            <v>138</v>
          </cell>
          <cell r="K25">
            <v>152</v>
          </cell>
          <cell r="L25">
            <v>138</v>
          </cell>
          <cell r="M25">
            <v>142</v>
          </cell>
          <cell r="N25">
            <v>116</v>
          </cell>
          <cell r="O25">
            <v>85</v>
          </cell>
          <cell r="P25">
            <v>108</v>
          </cell>
        </row>
        <row r="26">
          <cell r="C26" t="str">
            <v>PRESCOTT, AR (ENTERGY)</v>
          </cell>
          <cell r="E26">
            <v>11</v>
          </cell>
          <cell r="F26">
            <v>10</v>
          </cell>
          <cell r="G26">
            <v>8</v>
          </cell>
          <cell r="H26">
            <v>9</v>
          </cell>
          <cell r="I26">
            <v>7</v>
          </cell>
          <cell r="J26">
            <v>13</v>
          </cell>
          <cell r="K26">
            <v>15</v>
          </cell>
          <cell r="L26">
            <v>15</v>
          </cell>
          <cell r="M26">
            <v>15</v>
          </cell>
          <cell r="N26">
            <v>13</v>
          </cell>
          <cell r="O26">
            <v>11</v>
          </cell>
          <cell r="P26">
            <v>7</v>
          </cell>
        </row>
        <row r="27">
          <cell r="C27" t="str">
            <v>MINDEN, LA (ENTERGY)</v>
          </cell>
          <cell r="E27">
            <v>20</v>
          </cell>
          <cell r="F27">
            <v>16</v>
          </cell>
          <cell r="G27">
            <v>20</v>
          </cell>
          <cell r="H27">
            <v>22</v>
          </cell>
          <cell r="I27">
            <v>26</v>
          </cell>
          <cell r="J27">
            <v>30</v>
          </cell>
          <cell r="K27">
            <v>34</v>
          </cell>
          <cell r="L27">
            <v>34</v>
          </cell>
          <cell r="M27">
            <v>32</v>
          </cell>
          <cell r="N27">
            <v>30</v>
          </cell>
          <cell r="O27">
            <v>20</v>
          </cell>
          <cell r="P27">
            <v>21</v>
          </cell>
        </row>
        <row r="28">
          <cell r="C28" t="str">
            <v>HOPE, AR</v>
          </cell>
          <cell r="E28">
            <v>37</v>
          </cell>
          <cell r="F28">
            <v>39</v>
          </cell>
          <cell r="G28">
            <v>40</v>
          </cell>
          <cell r="H28">
            <v>40</v>
          </cell>
          <cell r="I28">
            <v>49</v>
          </cell>
          <cell r="J28">
            <v>53</v>
          </cell>
          <cell r="K28">
            <v>55</v>
          </cell>
          <cell r="L28">
            <v>47</v>
          </cell>
          <cell r="M28">
            <v>54</v>
          </cell>
          <cell r="N28">
            <v>51</v>
          </cell>
          <cell r="O28">
            <v>17</v>
          </cell>
          <cell r="P28">
            <v>36</v>
          </cell>
        </row>
        <row r="29">
          <cell r="C29" t="str">
            <v>COFFEYVILLE, KS</v>
          </cell>
          <cell r="E29">
            <v>98</v>
          </cell>
          <cell r="F29">
            <v>98</v>
          </cell>
          <cell r="G29">
            <v>95</v>
          </cell>
          <cell r="H29">
            <v>99</v>
          </cell>
          <cell r="I29">
            <v>103</v>
          </cell>
          <cell r="J29">
            <v>97</v>
          </cell>
          <cell r="K29">
            <v>100</v>
          </cell>
          <cell r="L29">
            <v>96</v>
          </cell>
          <cell r="M29">
            <v>103</v>
          </cell>
          <cell r="N29">
            <v>87</v>
          </cell>
          <cell r="O29">
            <v>93</v>
          </cell>
          <cell r="P29">
            <v>98</v>
          </cell>
        </row>
        <row r="30">
          <cell r="C30" t="str">
            <v>SWEPCO - VALLEY</v>
          </cell>
          <cell r="E30">
            <v>174</v>
          </cell>
          <cell r="F30">
            <v>106</v>
          </cell>
          <cell r="G30">
            <v>84</v>
          </cell>
          <cell r="H30">
            <v>72</v>
          </cell>
          <cell r="I30">
            <v>98</v>
          </cell>
          <cell r="J30">
            <v>126</v>
          </cell>
          <cell r="K30">
            <v>137</v>
          </cell>
          <cell r="L30">
            <v>138</v>
          </cell>
          <cell r="M30">
            <v>109</v>
          </cell>
          <cell r="N30">
            <v>124</v>
          </cell>
          <cell r="O30">
            <v>85</v>
          </cell>
          <cell r="P30">
            <v>142</v>
          </cell>
        </row>
        <row r="31">
          <cell r="C31" t="str">
            <v>AECI</v>
          </cell>
          <cell r="E31">
            <v>48</v>
          </cell>
          <cell r="F31">
            <v>32</v>
          </cell>
          <cell r="G31">
            <v>28</v>
          </cell>
          <cell r="H31">
            <v>23</v>
          </cell>
          <cell r="I31">
            <v>37</v>
          </cell>
          <cell r="J31">
            <v>43</v>
          </cell>
          <cell r="K31">
            <v>51</v>
          </cell>
          <cell r="L31">
            <v>48</v>
          </cell>
          <cell r="M31">
            <v>43</v>
          </cell>
          <cell r="N31">
            <v>32</v>
          </cell>
          <cell r="O31">
            <v>18</v>
          </cell>
          <cell r="P31">
            <v>45</v>
          </cell>
        </row>
        <row r="36">
          <cell r="D36" t="str">
            <v>PSO Native Load (a)</v>
          </cell>
          <cell r="E36">
            <v>2707</v>
          </cell>
          <cell r="F36">
            <v>2274</v>
          </cell>
          <cell r="G36">
            <v>2747</v>
          </cell>
          <cell r="H36">
            <v>2522</v>
          </cell>
          <cell r="I36">
            <v>3202</v>
          </cell>
          <cell r="J36">
            <v>3698</v>
          </cell>
          <cell r="K36">
            <v>4011</v>
          </cell>
          <cell r="L36">
            <v>3757</v>
          </cell>
          <cell r="M36">
            <v>3662</v>
          </cell>
          <cell r="N36">
            <v>2973</v>
          </cell>
          <cell r="O36">
            <v>2254</v>
          </cell>
          <cell r="P36">
            <v>2841</v>
          </cell>
        </row>
        <row r="37">
          <cell r="D37" t="str">
            <v xml:space="preserve">KAMO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 t="str">
            <v>PSO E&amp;W portion allocated to  WFEC zone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 t="str">
            <v>100% PSO E&amp;W included in PSO native load</v>
          </cell>
          <cell r="E39">
            <v>-6</v>
          </cell>
          <cell r="F39">
            <v>-7</v>
          </cell>
          <cell r="G39">
            <v>-6</v>
          </cell>
          <cell r="H39">
            <v>-5</v>
          </cell>
          <cell r="I39">
            <v>-6</v>
          </cell>
          <cell r="J39">
            <v>-6</v>
          </cell>
          <cell r="K39">
            <v>-7</v>
          </cell>
          <cell r="L39">
            <v>-6</v>
          </cell>
          <cell r="M39">
            <v>-7</v>
          </cell>
          <cell r="N39">
            <v>-7</v>
          </cell>
          <cell r="O39">
            <v>-7</v>
          </cell>
          <cell r="P39">
            <v>-7</v>
          </cell>
        </row>
        <row r="40">
          <cell r="D40" t="str">
            <v>Allen Holdenville</v>
          </cell>
          <cell r="E40">
            <v>-7</v>
          </cell>
          <cell r="F40">
            <v>-5</v>
          </cell>
          <cell r="G40">
            <v>-5</v>
          </cell>
          <cell r="H40">
            <v>-4</v>
          </cell>
          <cell r="I40">
            <v>-4</v>
          </cell>
          <cell r="J40">
            <v>-6</v>
          </cell>
          <cell r="K40">
            <v>-9</v>
          </cell>
          <cell r="L40">
            <v>-9</v>
          </cell>
          <cell r="M40">
            <v>-6</v>
          </cell>
          <cell r="N40">
            <v>-4</v>
          </cell>
          <cell r="O40">
            <v>-4</v>
          </cell>
          <cell r="P40">
            <v>-6</v>
          </cell>
        </row>
        <row r="43">
          <cell r="D43" t="str">
            <v xml:space="preserve">SWEPCO Native Load </v>
          </cell>
          <cell r="E43">
            <v>3131</v>
          </cell>
          <cell r="F43">
            <v>2508</v>
          </cell>
          <cell r="G43">
            <v>2503</v>
          </cell>
          <cell r="H43">
            <v>2493</v>
          </cell>
          <cell r="I43">
            <v>2996</v>
          </cell>
          <cell r="J43">
            <v>3396</v>
          </cell>
          <cell r="K43">
            <v>3657</v>
          </cell>
          <cell r="L43">
            <v>3437</v>
          </cell>
          <cell r="M43">
            <v>3425</v>
          </cell>
          <cell r="N43">
            <v>3358</v>
          </cell>
          <cell r="O43">
            <v>2491</v>
          </cell>
          <cell r="P43">
            <v>2823</v>
          </cell>
        </row>
        <row r="44">
          <cell r="D44" t="str">
            <v>Dolet Hills Aux. Load (not self-generated) no longer included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 t="str">
            <v>VALLEY</v>
          </cell>
          <cell r="E45">
            <v>-174</v>
          </cell>
          <cell r="F45">
            <v>-106</v>
          </cell>
          <cell r="G45">
            <v>-84</v>
          </cell>
          <cell r="H45">
            <v>-72</v>
          </cell>
          <cell r="I45">
            <v>-98</v>
          </cell>
          <cell r="J45">
            <v>-126</v>
          </cell>
          <cell r="K45">
            <v>-137</v>
          </cell>
          <cell r="L45">
            <v>-138</v>
          </cell>
          <cell r="M45">
            <v>-109</v>
          </cell>
          <cell r="N45">
            <v>-124</v>
          </cell>
          <cell r="O45">
            <v>-85</v>
          </cell>
          <cell r="P45">
            <v>-142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/>
  </sheetViews>
  <sheetFormatPr defaultRowHeight="12.75"/>
  <cols>
    <col min="1" max="1" width="4" customWidth="1"/>
    <col min="2" max="2" width="27.5703125" bestFit="1" customWidth="1"/>
    <col min="3" max="3" width="15.5703125" customWidth="1"/>
    <col min="4" max="4" width="22.85546875" bestFit="1" customWidth="1"/>
    <col min="5" max="5" width="13.85546875" bestFit="1" customWidth="1"/>
    <col min="6" max="6" width="20.28515625" bestFit="1" customWidth="1"/>
    <col min="7" max="7" width="12.140625" bestFit="1" customWidth="1"/>
    <col min="8" max="12" width="15.5703125" customWidth="1"/>
  </cols>
  <sheetData>
    <row r="1" spans="1:9" ht="18">
      <c r="A1" s="254" t="s">
        <v>108</v>
      </c>
    </row>
    <row r="4" spans="1:9">
      <c r="B4" s="250" t="s">
        <v>107</v>
      </c>
      <c r="C4" s="252" t="s">
        <v>28</v>
      </c>
      <c r="D4" s="252" t="s">
        <v>29</v>
      </c>
      <c r="E4" s="252" t="s">
        <v>132</v>
      </c>
      <c r="F4" s="252" t="s">
        <v>51</v>
      </c>
      <c r="G4" s="252" t="s">
        <v>52</v>
      </c>
      <c r="H4" s="252" t="s">
        <v>133</v>
      </c>
      <c r="I4" s="252" t="s">
        <v>57</v>
      </c>
    </row>
    <row r="5" spans="1:9">
      <c r="B5" s="250" t="s">
        <v>48</v>
      </c>
      <c r="C5" s="251">
        <f>'2017 OpCo Zonal Rate - 11.2 ROE'!K29</f>
        <v>81741865.207234085</v>
      </c>
      <c r="D5" s="251">
        <f>'2017 OpCo Zonal Rate - 11.2 ROE'!M29</f>
        <v>77610956.991178572</v>
      </c>
      <c r="E5" s="251">
        <f>SUM(C5:D5)</f>
        <v>159352822.19841266</v>
      </c>
      <c r="F5" s="251">
        <f>'2017 TranscoZonal Rate 11.2 ROE'!I29</f>
        <v>64827202.655928329</v>
      </c>
      <c r="G5" s="251">
        <f>'2017 TranscoZonal Rate 11.2 ROE'!K29</f>
        <v>82266.912886155886</v>
      </c>
      <c r="H5" s="251">
        <f>SUM(F5:G5)</f>
        <v>64909469.568814486</v>
      </c>
      <c r="I5" s="251">
        <f>H5+E5</f>
        <v>224262291.76722714</v>
      </c>
    </row>
    <row r="6" spans="1:9">
      <c r="B6" s="250" t="s">
        <v>49</v>
      </c>
      <c r="C6" s="251">
        <f>'2017 OpCo Zonal Rate 10.5 ROE'!K29</f>
        <v>79408032.001344144</v>
      </c>
      <c r="D6" s="251">
        <f>'2017 OpCo Zonal Rate 10.5 ROE'!M29</f>
        <v>75422396.008250177</v>
      </c>
      <c r="E6" s="251">
        <f>SUM(C6:D6)</f>
        <v>154830428.00959432</v>
      </c>
      <c r="F6" s="251">
        <f>'2017 TranscoZonal Rate 10.5 ROE'!I29</f>
        <v>62634028.689025581</v>
      </c>
      <c r="G6" s="251">
        <f>'2017 TranscoZonal Rate 10.5 ROE'!K29</f>
        <v>82216.127226044147</v>
      </c>
      <c r="H6" s="251">
        <f>SUM(F6:G6)</f>
        <v>62716244.816251628</v>
      </c>
      <c r="I6" s="251">
        <f>H6+E6</f>
        <v>217546672.82584596</v>
      </c>
    </row>
    <row r="7" spans="1:9">
      <c r="B7" s="250" t="s">
        <v>50</v>
      </c>
      <c r="C7" s="251">
        <f>C5-C6</f>
        <v>2333833.2058899403</v>
      </c>
      <c r="D7" s="251">
        <f t="shared" ref="D7:G7" si="0">D5-D6</f>
        <v>2188560.9829283953</v>
      </c>
      <c r="E7" s="251">
        <f>SUM(C7:D7)</f>
        <v>4522394.1888183355</v>
      </c>
      <c r="F7" s="251">
        <f t="shared" si="0"/>
        <v>2193173.9669027478</v>
      </c>
      <c r="G7" s="251">
        <f t="shared" si="0"/>
        <v>50.785660111738252</v>
      </c>
      <c r="H7" s="251">
        <f>SUM(F7:G7)</f>
        <v>2193224.7525628596</v>
      </c>
      <c r="I7" s="251">
        <f>H7+E7</f>
        <v>6715618.9413811956</v>
      </c>
    </row>
    <row r="8" spans="1:9">
      <c r="C8" s="182"/>
      <c r="D8" s="182"/>
      <c r="E8" s="182"/>
      <c r="F8" s="182"/>
      <c r="G8" s="182"/>
      <c r="H8" s="182"/>
    </row>
    <row r="9" spans="1:9">
      <c r="B9" s="250" t="s">
        <v>53</v>
      </c>
      <c r="C9" s="253">
        <v>42891</v>
      </c>
    </row>
    <row r="10" spans="1:9">
      <c r="B10" s="250" t="s">
        <v>54</v>
      </c>
      <c r="C10" s="253">
        <v>43100</v>
      </c>
    </row>
    <row r="11" spans="1:9">
      <c r="B11" s="250" t="s">
        <v>55</v>
      </c>
      <c r="C11" s="245">
        <f>C10-C9</f>
        <v>209</v>
      </c>
    </row>
    <row r="13" spans="1:9">
      <c r="B13" s="250" t="s">
        <v>56</v>
      </c>
      <c r="C13" s="251">
        <f>C7/365*$C$11</f>
        <v>1336359.2877561576</v>
      </c>
      <c r="D13" s="251">
        <f t="shared" ref="D13:G13" si="1">D7/365*$C$11</f>
        <v>1253176.0148822865</v>
      </c>
      <c r="E13" s="251">
        <f>SUM(C13:D13)</f>
        <v>2589535.3026384441</v>
      </c>
      <c r="F13" s="251">
        <f t="shared" si="1"/>
        <v>1255817.4221443131</v>
      </c>
      <c r="G13" s="251">
        <f t="shared" si="1"/>
        <v>29.080008118776153</v>
      </c>
      <c r="H13" s="251">
        <f>SUM(F13:G13)</f>
        <v>1255846.502152432</v>
      </c>
      <c r="I13" s="251">
        <f>H13+E13</f>
        <v>3845381.8047908759</v>
      </c>
    </row>
    <row r="16" spans="1:9" ht="13.5" thickBot="1"/>
    <row r="17" spans="2:14" ht="13.5" thickBot="1">
      <c r="B17" s="318" t="s">
        <v>134</v>
      </c>
      <c r="C17" s="319"/>
      <c r="D17" s="319"/>
      <c r="E17" s="319"/>
      <c r="F17" s="320"/>
      <c r="H17" s="318" t="s">
        <v>135</v>
      </c>
      <c r="I17" s="319"/>
      <c r="J17" s="319"/>
      <c r="K17" s="319"/>
      <c r="L17" s="320"/>
    </row>
    <row r="18" spans="2:14" ht="25.5">
      <c r="B18" s="222" t="s">
        <v>97</v>
      </c>
      <c r="C18" s="230" t="s">
        <v>104</v>
      </c>
      <c r="D18" s="230" t="s">
        <v>105</v>
      </c>
      <c r="E18" s="230" t="s">
        <v>103</v>
      </c>
      <c r="F18" s="238" t="s">
        <v>106</v>
      </c>
      <c r="H18" s="222" t="s">
        <v>97</v>
      </c>
      <c r="I18" s="230" t="s">
        <v>104</v>
      </c>
      <c r="J18" s="230" t="s">
        <v>105</v>
      </c>
      <c r="K18" s="230" t="s">
        <v>103</v>
      </c>
      <c r="L18" s="238" t="s">
        <v>106</v>
      </c>
    </row>
    <row r="19" spans="2:14">
      <c r="B19" s="223" t="s">
        <v>59</v>
      </c>
      <c r="C19" s="232">
        <f>'2017 Load WS'!$T$12+'2017 Load WS'!$T$13</f>
        <v>8.4910708313825148E-2</v>
      </c>
      <c r="D19" s="233">
        <f>C19*$D$37</f>
        <v>219879.27675068585</v>
      </c>
      <c r="E19" s="234">
        <f t="shared" ref="E19:E31" si="2">C19*$E$37</f>
        <v>17826.338767698649</v>
      </c>
      <c r="F19" s="239">
        <f>D19+E19</f>
        <v>237705.6155183845</v>
      </c>
      <c r="H19" s="223" t="s">
        <v>59</v>
      </c>
      <c r="I19" s="232">
        <f>C19</f>
        <v>8.4910708313825148E-2</v>
      </c>
      <c r="J19" s="233">
        <f>I19*$J$37</f>
        <v>106634.81603120273</v>
      </c>
      <c r="K19" s="234">
        <f>I19*$K$37</f>
        <v>8645.2365274915082</v>
      </c>
      <c r="L19" s="239">
        <f>J19+K19</f>
        <v>115280.05255869424</v>
      </c>
      <c r="N19" s="317"/>
    </row>
    <row r="20" spans="2:14">
      <c r="B20" s="224" t="s">
        <v>60</v>
      </c>
      <c r="C20" s="235">
        <f>'2017 Load WS'!$T$28</f>
        <v>4.6819610728379363E-3</v>
      </c>
      <c r="D20" s="236">
        <f t="shared" ref="D20:D35" si="3">C20*$D$37</f>
        <v>12124.103483692799</v>
      </c>
      <c r="E20" s="237">
        <f t="shared" si="2"/>
        <v>982.94108998732213</v>
      </c>
      <c r="F20" s="240">
        <f t="shared" ref="F20:F35" si="4">D20+E20</f>
        <v>13107.044573680121</v>
      </c>
      <c r="H20" s="224" t="s">
        <v>60</v>
      </c>
      <c r="I20" s="235">
        <f t="shared" ref="I20:I31" si="5">C20</f>
        <v>4.6819610728379363E-3</v>
      </c>
      <c r="J20" s="236">
        <f t="shared" ref="J20:J31" si="6">I20*$J$37</f>
        <v>5879.8244365373703</v>
      </c>
      <c r="K20" s="237">
        <f t="shared" ref="K20:K31" si="7">I20*$K$37</f>
        <v>476.69677583647541</v>
      </c>
      <c r="L20" s="240">
        <f t="shared" ref="L20:L35" si="8">J20+K20</f>
        <v>6356.5212123738456</v>
      </c>
      <c r="N20" s="317"/>
    </row>
    <row r="21" spans="2:14">
      <c r="B21" s="224" t="s">
        <v>67</v>
      </c>
      <c r="C21" s="235">
        <f>'2017 Load WS'!$T$22</f>
        <v>1.469801351080195E-2</v>
      </c>
      <c r="D21" s="236">
        <f t="shared" si="3"/>
        <v>38061.024864878469</v>
      </c>
      <c r="E21" s="237">
        <f t="shared" si="2"/>
        <v>3085.7329217816291</v>
      </c>
      <c r="F21" s="240">
        <f t="shared" si="4"/>
        <v>41146.757786660099</v>
      </c>
      <c r="H21" s="224" t="s">
        <v>67</v>
      </c>
      <c r="I21" s="235">
        <f t="shared" si="5"/>
        <v>1.469801351080195E-2</v>
      </c>
      <c r="J21" s="236">
        <f t="shared" si="6"/>
        <v>18458.448856129817</v>
      </c>
      <c r="K21" s="237">
        <f t="shared" si="7"/>
        <v>1496.4873784295066</v>
      </c>
      <c r="L21" s="240">
        <f t="shared" si="8"/>
        <v>19954.936234559322</v>
      </c>
      <c r="N21" s="317"/>
    </row>
    <row r="22" spans="2:14">
      <c r="B22" s="223" t="s">
        <v>71</v>
      </c>
      <c r="C22" s="235">
        <f>'2017 Load WS'!$T$26</f>
        <v>1.1270149153902748E-2</v>
      </c>
      <c r="D22" s="236">
        <f t="shared" si="3"/>
        <v>29184.449100031958</v>
      </c>
      <c r="E22" s="237">
        <f t="shared" si="2"/>
        <v>2366.0796237551972</v>
      </c>
      <c r="F22" s="240">
        <f t="shared" si="4"/>
        <v>31550.528723787156</v>
      </c>
      <c r="H22" s="223" t="s">
        <v>71</v>
      </c>
      <c r="I22" s="235">
        <f t="shared" si="5"/>
        <v>1.1270149153902748E-2</v>
      </c>
      <c r="J22" s="236">
        <f t="shared" si="6"/>
        <v>14153.577393664957</v>
      </c>
      <c r="K22" s="237">
        <f t="shared" si="7"/>
        <v>1147.4772389778016</v>
      </c>
      <c r="L22" s="240">
        <f t="shared" si="8"/>
        <v>15301.054632642757</v>
      </c>
      <c r="N22" s="317"/>
    </row>
    <row r="23" spans="2:14">
      <c r="B23" s="224" t="s">
        <v>64</v>
      </c>
      <c r="C23" s="235">
        <f>'2017 Load WS'!$T$19</f>
        <v>8.9475620359842148E-2</v>
      </c>
      <c r="D23" s="236">
        <f t="shared" si="3"/>
        <v>231700.27764728636</v>
      </c>
      <c r="E23" s="237">
        <f t="shared" si="2"/>
        <v>18784.706330436293</v>
      </c>
      <c r="F23" s="240">
        <f t="shared" si="4"/>
        <v>250484.98397772264</v>
      </c>
      <c r="H23" s="224" t="s">
        <v>64</v>
      </c>
      <c r="I23" s="235">
        <f t="shared" si="5"/>
        <v>8.9475620359842148E-2</v>
      </c>
      <c r="J23" s="236">
        <f t="shared" si="6"/>
        <v>112367.64485682669</v>
      </c>
      <c r="K23" s="237">
        <f t="shared" si="7"/>
        <v>9110.015883932072</v>
      </c>
      <c r="L23" s="240">
        <f t="shared" si="8"/>
        <v>121477.66074075876</v>
      </c>
      <c r="N23" s="317"/>
    </row>
    <row r="24" spans="2:14">
      <c r="B24" s="223" t="s">
        <v>65</v>
      </c>
      <c r="C24" s="235">
        <f>'2017 Load WS'!$T$20</f>
        <v>9.8655608320513677E-4</v>
      </c>
      <c r="D24" s="236">
        <f t="shared" si="3"/>
        <v>2554.7218054924119</v>
      </c>
      <c r="E24" s="237">
        <f t="shared" si="2"/>
        <v>207.11972967590006</v>
      </c>
      <c r="F24" s="240">
        <f t="shared" si="4"/>
        <v>2761.841535168312</v>
      </c>
      <c r="H24" s="223" t="s">
        <v>65</v>
      </c>
      <c r="I24" s="235">
        <f t="shared" si="5"/>
        <v>9.8655608320513677E-4</v>
      </c>
      <c r="J24" s="236">
        <f t="shared" si="6"/>
        <v>1238.9630062703748</v>
      </c>
      <c r="K24" s="237">
        <f t="shared" si="7"/>
        <v>100.44682062268591</v>
      </c>
      <c r="L24" s="240">
        <f t="shared" si="8"/>
        <v>1339.4098268930607</v>
      </c>
      <c r="N24" s="317"/>
    </row>
    <row r="25" spans="2:14">
      <c r="B25" s="223" t="s">
        <v>70</v>
      </c>
      <c r="C25" s="235">
        <f>'2017 Load WS'!T25</f>
        <v>5.2337636278509793E-3</v>
      </c>
      <c r="D25" s="236">
        <f t="shared" si="3"/>
        <v>13553.015679985167</v>
      </c>
      <c r="E25" s="237">
        <f t="shared" si="2"/>
        <v>1098.7877184501137</v>
      </c>
      <c r="F25" s="240">
        <f t="shared" si="4"/>
        <v>14651.803398435281</v>
      </c>
      <c r="H25" s="223" t="s">
        <v>70</v>
      </c>
      <c r="I25" s="235">
        <f t="shared" si="5"/>
        <v>5.2337636278509793E-3</v>
      </c>
      <c r="J25" s="236">
        <f t="shared" si="6"/>
        <v>6572.8037451292748</v>
      </c>
      <c r="K25" s="237">
        <f t="shared" si="7"/>
        <v>532.87889584577431</v>
      </c>
      <c r="L25" s="240">
        <f t="shared" si="8"/>
        <v>7105.6826409750493</v>
      </c>
      <c r="N25" s="317"/>
    </row>
    <row r="26" spans="2:14">
      <c r="B26" s="223" t="s">
        <v>66</v>
      </c>
      <c r="C26" s="235">
        <f>'2017 Load WS'!T21</f>
        <v>2.1737676409604707E-4</v>
      </c>
      <c r="D26" s="236">
        <f t="shared" si="3"/>
        <v>562.90480460002289</v>
      </c>
      <c r="E26" s="237">
        <f t="shared" si="2"/>
        <v>45.636550606554245</v>
      </c>
      <c r="F26" s="240">
        <f t="shared" si="4"/>
        <v>608.54135520657712</v>
      </c>
      <c r="H26" s="223" t="s">
        <v>66</v>
      </c>
      <c r="I26" s="235">
        <f t="shared" si="5"/>
        <v>2.1737676409604707E-4</v>
      </c>
      <c r="J26" s="236">
        <f t="shared" si="6"/>
        <v>272.9918488392351</v>
      </c>
      <c r="K26" s="237">
        <f t="shared" si="7"/>
        <v>22.132350306693503</v>
      </c>
      <c r="L26" s="240">
        <f t="shared" si="8"/>
        <v>295.12419914592863</v>
      </c>
      <c r="N26" s="317"/>
    </row>
    <row r="27" spans="2:14">
      <c r="B27" s="224" t="s">
        <v>69</v>
      </c>
      <c r="C27" s="235">
        <f>'2017 Load WS'!T24</f>
        <v>3.3609791987158047E-3</v>
      </c>
      <c r="D27" s="236">
        <f t="shared" si="3"/>
        <v>8703.3742865080476</v>
      </c>
      <c r="E27" s="237">
        <f t="shared" si="2"/>
        <v>705.61128245518489</v>
      </c>
      <c r="F27" s="240">
        <f t="shared" si="4"/>
        <v>9408.9855689632332</v>
      </c>
      <c r="H27" s="224" t="s">
        <v>69</v>
      </c>
      <c r="I27" s="235">
        <f t="shared" si="5"/>
        <v>3.3609791987158047E-3</v>
      </c>
      <c r="J27" s="236">
        <f t="shared" si="6"/>
        <v>4220.8739705143271</v>
      </c>
      <c r="K27" s="237">
        <f t="shared" si="7"/>
        <v>342.20018551118415</v>
      </c>
      <c r="L27" s="240">
        <f t="shared" si="8"/>
        <v>4563.074156025511</v>
      </c>
      <c r="N27" s="317"/>
    </row>
    <row r="28" spans="2:14">
      <c r="B28" s="224" t="s">
        <v>63</v>
      </c>
      <c r="C28" s="235">
        <f>'2017 Load WS'!T16+'2017 Load WS'!T17+'2017 Load WS'!T18</f>
        <v>1.989833455956123E-3</v>
      </c>
      <c r="D28" s="236">
        <f t="shared" si="3"/>
        <v>5152.7439805694403</v>
      </c>
      <c r="E28" s="237">
        <f t="shared" si="2"/>
        <v>417.74996324461193</v>
      </c>
      <c r="F28" s="240">
        <f t="shared" si="4"/>
        <v>5570.4939438140518</v>
      </c>
      <c r="H28" s="224" t="s">
        <v>63</v>
      </c>
      <c r="I28" s="235">
        <f t="shared" si="5"/>
        <v>1.989833455956123E-3</v>
      </c>
      <c r="J28" s="236">
        <f t="shared" si="6"/>
        <v>2498.9253855283823</v>
      </c>
      <c r="K28" s="237">
        <f t="shared" si="7"/>
        <v>202.59612973050204</v>
      </c>
      <c r="L28" s="240">
        <f t="shared" si="8"/>
        <v>2701.5215152588844</v>
      </c>
      <c r="N28" s="317"/>
    </row>
    <row r="29" spans="2:14">
      <c r="B29" s="223" t="s">
        <v>62</v>
      </c>
      <c r="C29" s="235">
        <f>'2017 Load WS'!T15</f>
        <v>1.3360310347133969E-2</v>
      </c>
      <c r="D29" s="236">
        <f t="shared" si="3"/>
        <v>34596.995298109097</v>
      </c>
      <c r="E29" s="237">
        <f t="shared" si="2"/>
        <v>2804.8926103566801</v>
      </c>
      <c r="F29" s="240">
        <f t="shared" si="4"/>
        <v>37401.887908465775</v>
      </c>
      <c r="H29" s="223" t="s">
        <v>62</v>
      </c>
      <c r="I29" s="235">
        <f t="shared" si="5"/>
        <v>1.3360310347133969E-2</v>
      </c>
      <c r="J29" s="236">
        <f t="shared" si="6"/>
        <v>16778.499017119138</v>
      </c>
      <c r="K29" s="237">
        <f t="shared" si="7"/>
        <v>1360.2882996190851</v>
      </c>
      <c r="L29" s="240">
        <f t="shared" si="8"/>
        <v>18138.787316738224</v>
      </c>
      <c r="N29" s="317"/>
    </row>
    <row r="30" spans="2:14">
      <c r="B30" s="223" t="s">
        <v>68</v>
      </c>
      <c r="C30" s="235">
        <f>'2017 Load WS'!T23</f>
        <v>1.4881947695806299E-3</v>
      </c>
      <c r="D30" s="236">
        <f t="shared" si="3"/>
        <v>3853.7328930309259</v>
      </c>
      <c r="E30" s="237">
        <f t="shared" si="2"/>
        <v>312.43484646025598</v>
      </c>
      <c r="F30" s="240">
        <f t="shared" si="4"/>
        <v>4166.1677394911821</v>
      </c>
      <c r="H30" s="223" t="s">
        <v>68</v>
      </c>
      <c r="I30" s="235">
        <f t="shared" si="5"/>
        <v>1.4881947695806299E-3</v>
      </c>
      <c r="J30" s="236">
        <f t="shared" si="6"/>
        <v>1868.9441958993784</v>
      </c>
      <c r="K30" s="237">
        <f t="shared" si="7"/>
        <v>151.52147517659398</v>
      </c>
      <c r="L30" s="240">
        <f t="shared" si="8"/>
        <v>2020.4656710759723</v>
      </c>
      <c r="N30" s="317"/>
    </row>
    <row r="31" spans="2:14">
      <c r="B31" s="231" t="s">
        <v>61</v>
      </c>
      <c r="C31" s="235">
        <f>'2017 Load WS'!T14</f>
        <v>4.2973714132833922E-3</v>
      </c>
      <c r="D31" s="236">
        <f t="shared" si="3"/>
        <v>11128.194983246607</v>
      </c>
      <c r="E31" s="237">
        <f t="shared" si="2"/>
        <v>902.19950045264943</v>
      </c>
      <c r="F31" s="240">
        <f t="shared" si="4"/>
        <v>12030.394483699256</v>
      </c>
      <c r="H31" s="231" t="s">
        <v>61</v>
      </c>
      <c r="I31" s="316">
        <f t="shared" si="5"/>
        <v>4.2973714132833922E-3</v>
      </c>
      <c r="J31" s="236">
        <f t="shared" si="6"/>
        <v>5396.838857821801</v>
      </c>
      <c r="K31" s="237">
        <f t="shared" si="7"/>
        <v>437.53954067847928</v>
      </c>
      <c r="L31" s="240">
        <f t="shared" si="8"/>
        <v>5834.3783985002801</v>
      </c>
      <c r="N31" s="317"/>
    </row>
    <row r="32" spans="2:14" ht="24">
      <c r="B32" s="225" t="s">
        <v>98</v>
      </c>
      <c r="C32" s="248">
        <f>SUM(C19:C31)</f>
        <v>0.23597083807103203</v>
      </c>
      <c r="D32" s="246">
        <f>SUM(D19:D31)</f>
        <v>611054.81557811738</v>
      </c>
      <c r="E32" s="246">
        <f>SUM(E19:E31)</f>
        <v>49540.230935361033</v>
      </c>
      <c r="F32" s="247">
        <f t="shared" si="4"/>
        <v>660595.04651347839</v>
      </c>
      <c r="H32" s="225" t="s">
        <v>98</v>
      </c>
      <c r="I32" s="248">
        <f>SUM(I19:I31)</f>
        <v>0.23597083807103203</v>
      </c>
      <c r="J32" s="246">
        <f>SUM(J19:J31)</f>
        <v>296343.15160148346</v>
      </c>
      <c r="K32" s="246">
        <f>SUM(K19:K31)</f>
        <v>24025.517502158356</v>
      </c>
      <c r="L32" s="247">
        <f t="shared" si="8"/>
        <v>320368.66910364182</v>
      </c>
      <c r="N32" s="317"/>
    </row>
    <row r="33" spans="2:14">
      <c r="B33" s="241" t="s">
        <v>28</v>
      </c>
      <c r="C33" s="235">
        <f>'2017 Load WS'!T10</f>
        <v>0.38634539495685905</v>
      </c>
      <c r="D33" s="236">
        <f t="shared" si="3"/>
        <v>1000455.0392525792</v>
      </c>
      <c r="E33" s="237">
        <f>C33*$E$37</f>
        <v>81110.192443418142</v>
      </c>
      <c r="F33" s="240">
        <f t="shared" si="4"/>
        <v>1081565.2316959973</v>
      </c>
      <c r="H33" s="241" t="s">
        <v>28</v>
      </c>
      <c r="I33" s="235">
        <f>C33</f>
        <v>0.38634539495685905</v>
      </c>
      <c r="J33" s="236">
        <f t="shared" ref="J33:J35" si="9">I33*$J$37</f>
        <v>485190.51287927129</v>
      </c>
      <c r="K33" s="237">
        <f t="shared" ref="K33:K35" si="10">I33*$K$37</f>
        <v>39335.996448934879</v>
      </c>
      <c r="L33" s="240">
        <f t="shared" si="8"/>
        <v>524526.50932820619</v>
      </c>
      <c r="N33" s="317"/>
    </row>
    <row r="34" spans="2:14">
      <c r="B34" s="223" t="s">
        <v>29</v>
      </c>
      <c r="C34" s="235">
        <f>'2017 Load WS'!T11</f>
        <v>0.36328673667313222</v>
      </c>
      <c r="D34" s="236">
        <f t="shared" si="3"/>
        <v>940743.82959539222</v>
      </c>
      <c r="E34" s="237">
        <f>C34*$E$37</f>
        <v>76269.207575230583</v>
      </c>
      <c r="F34" s="240">
        <f t="shared" si="4"/>
        <v>1017013.0371706228</v>
      </c>
      <c r="H34" s="223" t="s">
        <v>29</v>
      </c>
      <c r="I34" s="235">
        <f t="shared" ref="I34:I35" si="11">C34</f>
        <v>0.36328673667313222</v>
      </c>
      <c r="J34" s="236">
        <f t="shared" si="9"/>
        <v>456232.37752932473</v>
      </c>
      <c r="K34" s="237">
        <f t="shared" si="10"/>
        <v>36988.264827940235</v>
      </c>
      <c r="L34" s="240">
        <f t="shared" si="8"/>
        <v>493220.64235726499</v>
      </c>
      <c r="N34" s="317"/>
    </row>
    <row r="35" spans="2:14">
      <c r="B35" s="231" t="s">
        <v>58</v>
      </c>
      <c r="C35" s="235">
        <f>'2017 Load WS'!T27</f>
        <v>1.4397030298976656E-2</v>
      </c>
      <c r="D35" s="236">
        <f t="shared" si="3"/>
        <v>37281.618212355366</v>
      </c>
      <c r="E35" s="237">
        <f>C35*$E$37</f>
        <v>3022.543851711016</v>
      </c>
      <c r="F35" s="240">
        <f t="shared" si="4"/>
        <v>40304.162064066382</v>
      </c>
      <c r="H35" s="231" t="s">
        <v>58</v>
      </c>
      <c r="I35" s="235">
        <f t="shared" si="11"/>
        <v>1.4397030298976656E-2</v>
      </c>
      <c r="J35" s="236">
        <f t="shared" si="9"/>
        <v>18080.460142352415</v>
      </c>
      <c r="K35" s="237">
        <f t="shared" si="10"/>
        <v>1465.8425856971619</v>
      </c>
      <c r="L35" s="240">
        <f t="shared" si="8"/>
        <v>19546.302728049577</v>
      </c>
      <c r="N35" s="317"/>
    </row>
    <row r="36" spans="2:14" ht="24">
      <c r="B36" s="228" t="s">
        <v>101</v>
      </c>
      <c r="C36" s="249">
        <f>SUM(C33:C35)</f>
        <v>0.76402916192896786</v>
      </c>
      <c r="D36" s="246">
        <f>SUM(D33:D35)</f>
        <v>1978480.4870603266</v>
      </c>
      <c r="E36" s="246">
        <f>SUM(E33:E35)</f>
        <v>160401.94387035974</v>
      </c>
      <c r="F36" s="247">
        <f>SUM(F33:F35)</f>
        <v>2138882.4309306862</v>
      </c>
      <c r="H36" s="228" t="s">
        <v>101</v>
      </c>
      <c r="I36" s="249">
        <f>SUM(I33:I35)</f>
        <v>0.76402916192896786</v>
      </c>
      <c r="J36" s="246">
        <f>SUM(J33:J35)</f>
        <v>959503.35055094841</v>
      </c>
      <c r="K36" s="246">
        <f>SUM(K33:K35)</f>
        <v>77790.103862572272</v>
      </c>
      <c r="L36" s="247">
        <f>SUM(L33:L35)</f>
        <v>1037293.4544135208</v>
      </c>
      <c r="N36" s="317"/>
    </row>
    <row r="37" spans="2:14" ht="13.5" thickBot="1">
      <c r="B37" s="229" t="s">
        <v>102</v>
      </c>
      <c r="C37" s="242"/>
      <c r="D37" s="243">
        <f>E13</f>
        <v>2589535.3026384441</v>
      </c>
      <c r="E37" s="315">
        <f>'OpCo Interest'!P53</f>
        <v>209942.1748057208</v>
      </c>
      <c r="F37" s="244">
        <f>F32+F36</f>
        <v>2799477.4774441645</v>
      </c>
      <c r="H37" s="229" t="s">
        <v>102</v>
      </c>
      <c r="I37" s="242"/>
      <c r="J37" s="243">
        <f>H13</f>
        <v>1255846.502152432</v>
      </c>
      <c r="K37" s="315">
        <f>'Transco Interest'!P53</f>
        <v>101815.62136473064</v>
      </c>
      <c r="L37" s="244">
        <f>L32+L36</f>
        <v>1357662.1235171626</v>
      </c>
      <c r="N37" s="317"/>
    </row>
  </sheetData>
  <mergeCells count="2">
    <mergeCell ref="B17:F17"/>
    <mergeCell ref="H17:L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Normal="100" zoomScaleSheetLayoutView="100" workbookViewId="0">
      <pane xSplit="4" ySplit="8" topLeftCell="E21" activePane="bottomRight" state="frozen"/>
      <selection sqref="A1:IV65536"/>
      <selection pane="topRight" sqref="A1:IV65536"/>
      <selection pane="bottomLeft" sqref="A1:IV65536"/>
      <selection pane="bottomRight" activeCell="E1" sqref="E1:T65536"/>
    </sheetView>
  </sheetViews>
  <sheetFormatPr defaultColWidth="9.140625" defaultRowHeight="12.75"/>
  <cols>
    <col min="1" max="1" width="5.140625" style="131" customWidth="1"/>
    <col min="2" max="2" width="3.7109375" style="131" customWidth="1"/>
    <col min="3" max="3" width="6" style="131" customWidth="1"/>
    <col min="4" max="4" width="32.85546875" style="131" customWidth="1"/>
    <col min="5" max="9" width="11" style="131" customWidth="1"/>
    <col min="10" max="11" width="12.140625" style="131" customWidth="1"/>
    <col min="12" max="13" width="11.7109375" style="131" customWidth="1"/>
    <col min="14" max="14" width="11.5703125" style="131" customWidth="1"/>
    <col min="15" max="16" width="11" style="131" customWidth="1"/>
    <col min="17" max="17" width="12.42578125" style="131" customWidth="1"/>
    <col min="18" max="18" width="9.140625" style="184" customWidth="1"/>
    <col min="19" max="19" width="17.85546875" style="131" customWidth="1"/>
    <col min="20" max="20" width="13.5703125" style="131" customWidth="1"/>
    <col min="21" max="31" width="8.85546875" style="131" customWidth="1"/>
    <col min="32" max="16384" width="9.140625" style="131"/>
  </cols>
  <sheetData>
    <row r="1" spans="1:20">
      <c r="B1" s="183" t="s">
        <v>72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20">
      <c r="B2" s="183" t="str">
        <f>"Network Load for January Through December, "&amp;'[8]PSO Historic TCOS'!O1</f>
        <v>Network Load for January Through December, 2017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20">
      <c r="B3" s="183" t="str">
        <f>"Based on West Zone-SPP Monthly Transmission System Firm Peak Demands [1] for the Twelve Months Ended December 31, "&amp;'[8]PSO Historic TCOS'!O1&amp;""</f>
        <v>Based on West Zone-SPP Monthly Transmission System Firm Peak Demands [1] for the Twelve Months Ended December 31, 2017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20">
      <c r="B4" s="18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 ht="18" customHeight="1">
      <c r="B5" s="186" t="s">
        <v>73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20" ht="11.45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20" ht="37.5" customHeight="1">
      <c r="C7" s="188"/>
      <c r="D7" s="189" t="s">
        <v>74</v>
      </c>
      <c r="E7" s="190">
        <f>+'[9]LOAD_Zone-1_SPP'!E9</f>
        <v>42742</v>
      </c>
      <c r="F7" s="190">
        <f>+'[9]LOAD_Zone-1_SPP'!F9</f>
        <v>42782</v>
      </c>
      <c r="G7" s="190">
        <f>+'[9]LOAD_Zone-1_SPP'!G9</f>
        <v>42814</v>
      </c>
      <c r="H7" s="190">
        <f>+'[9]LOAD_Zone-1_SPP'!H9</f>
        <v>42843</v>
      </c>
      <c r="I7" s="190">
        <f>+'[9]LOAD_Zone-1_SPP'!I9</f>
        <v>42886</v>
      </c>
      <c r="J7" s="190">
        <f>+'[9]LOAD_Zone-1_SPP'!J9</f>
        <v>42902</v>
      </c>
      <c r="K7" s="190">
        <f>+'[9]LOAD_Zone-1_SPP'!K9</f>
        <v>42937</v>
      </c>
      <c r="L7" s="190">
        <f>+'[9]LOAD_Zone-1_SPP'!L9</f>
        <v>42966</v>
      </c>
      <c r="M7" s="190">
        <f>+'[9]LOAD_Zone-1_SPP'!M9</f>
        <v>42998</v>
      </c>
      <c r="N7" s="190">
        <f>+'[9]LOAD_Zone-1_SPP'!N9</f>
        <v>43017</v>
      </c>
      <c r="O7" s="190">
        <f>+'[9]LOAD_Zone-1_SPP'!O9</f>
        <v>43041</v>
      </c>
      <c r="P7" s="190">
        <f>+'[9]LOAD_Zone-1_SPP'!P9</f>
        <v>43100</v>
      </c>
      <c r="Q7" s="191" t="s">
        <v>75</v>
      </c>
      <c r="S7" s="321" t="s">
        <v>100</v>
      </c>
      <c r="T7" s="321" t="s">
        <v>99</v>
      </c>
    </row>
    <row r="8" spans="1:20">
      <c r="A8" s="184" t="s">
        <v>76</v>
      </c>
      <c r="C8" s="188"/>
      <c r="D8" s="189" t="s">
        <v>77</v>
      </c>
      <c r="E8" s="192">
        <f>+'[9]LOAD_Zone-1_SPP'!E10</f>
        <v>800</v>
      </c>
      <c r="F8" s="192">
        <f>+'[9]LOAD_Zone-1_SPP'!F10</f>
        <v>800</v>
      </c>
      <c r="G8" s="192">
        <f>+'[9]LOAD_Zone-1_SPP'!G10</f>
        <v>1700</v>
      </c>
      <c r="H8" s="192">
        <f>+'[9]LOAD_Zone-1_SPP'!H10</f>
        <v>1700</v>
      </c>
      <c r="I8" s="192">
        <f>+'[9]LOAD_Zone-1_SPP'!I10</f>
        <v>1700</v>
      </c>
      <c r="J8" s="192">
        <f>+'[9]LOAD_Zone-1_SPP'!J10</f>
        <v>1700</v>
      </c>
      <c r="K8" s="192">
        <f>+'[9]LOAD_Zone-1_SPP'!K10</f>
        <v>1600</v>
      </c>
      <c r="L8" s="192">
        <f>+'[9]LOAD_Zone-1_SPP'!L10</f>
        <v>1700</v>
      </c>
      <c r="M8" s="192">
        <f>+'[9]LOAD_Zone-1_SPP'!M10</f>
        <v>1700</v>
      </c>
      <c r="N8" s="192">
        <f>+'[9]LOAD_Zone-1_SPP'!N10</f>
        <v>1700</v>
      </c>
      <c r="O8" s="192">
        <f>+'[9]LOAD_Zone-1_SPP'!O10</f>
        <v>1700</v>
      </c>
      <c r="P8" s="192">
        <f>+'[9]LOAD_Zone-1_SPP'!P10</f>
        <v>1900</v>
      </c>
      <c r="Q8" s="193" t="s">
        <v>78</v>
      </c>
      <c r="R8" s="184" t="s">
        <v>79</v>
      </c>
      <c r="S8" s="321"/>
      <c r="T8" s="321"/>
    </row>
    <row r="9" spans="1:20" ht="13.5" thickBot="1">
      <c r="A9" s="184" t="s">
        <v>9</v>
      </c>
      <c r="B9" s="194" t="s">
        <v>80</v>
      </c>
      <c r="C9" s="195"/>
      <c r="D9" s="195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20">
      <c r="A10" s="131">
        <v>1</v>
      </c>
      <c r="C10" s="196" t="str">
        <f>+'[9]LOAD_Zone-1_SPP'!C13</f>
        <v xml:space="preserve">PSO </v>
      </c>
      <c r="E10" s="197">
        <f>+'[9]LOAD_Zone-1_SPP'!E13</f>
        <v>2694</v>
      </c>
      <c r="F10" s="197">
        <f>+'[9]LOAD_Zone-1_SPP'!F13</f>
        <v>2262</v>
      </c>
      <c r="G10" s="197">
        <f>+'[9]LOAD_Zone-1_SPP'!G13</f>
        <v>2736</v>
      </c>
      <c r="H10" s="197">
        <f>+'[9]LOAD_Zone-1_SPP'!H13</f>
        <v>2513</v>
      </c>
      <c r="I10" s="197">
        <f>+'[9]LOAD_Zone-1_SPP'!I13</f>
        <v>3191</v>
      </c>
      <c r="J10" s="197">
        <f>+'[9]LOAD_Zone-1_SPP'!J13</f>
        <v>3686</v>
      </c>
      <c r="K10" s="197">
        <f>+'[9]LOAD_Zone-1_SPP'!K13</f>
        <v>3995</v>
      </c>
      <c r="L10" s="197">
        <f>+'[9]LOAD_Zone-1_SPP'!L13</f>
        <v>3742</v>
      </c>
      <c r="M10" s="197">
        <f>+'[9]LOAD_Zone-1_SPP'!M13</f>
        <v>3649</v>
      </c>
      <c r="N10" s="197">
        <f>+'[9]LOAD_Zone-1_SPP'!N13</f>
        <v>2962</v>
      </c>
      <c r="O10" s="197">
        <f>+'[9]LOAD_Zone-1_SPP'!O13</f>
        <v>2243</v>
      </c>
      <c r="P10" s="197">
        <f>+'[9]LOAD_Zone-1_SPP'!P13</f>
        <v>2828</v>
      </c>
      <c r="Q10" s="198">
        <f>ROUND(SUM(E10:P10)/12,1)</f>
        <v>3041.8</v>
      </c>
      <c r="R10" s="199">
        <f t="shared" ref="R10:R28" si="0">+Q10/Q$30</f>
        <v>0.38170410340067767</v>
      </c>
      <c r="S10" s="226">
        <f>AVERAGE(J10:P10)</f>
        <v>3300.7142857142858</v>
      </c>
      <c r="T10" s="227">
        <f>S10/SUM($S$10:$S$28)</f>
        <v>0.38634539495685905</v>
      </c>
    </row>
    <row r="11" spans="1:20">
      <c r="A11" s="131">
        <f t="shared" ref="A11:A28" si="1">+A10+1</f>
        <v>2</v>
      </c>
      <c r="C11" s="196" t="str">
        <f>+'[9]LOAD_Zone-1_SPP'!C14</f>
        <v xml:space="preserve">SWEPCO </v>
      </c>
      <c r="E11" s="197">
        <f>+'[9]LOAD_Zone-1_SPP'!E14</f>
        <v>2957</v>
      </c>
      <c r="F11" s="197">
        <f>+'[9]LOAD_Zone-1_SPP'!F14</f>
        <v>2402</v>
      </c>
      <c r="G11" s="197">
        <f>+'[9]LOAD_Zone-1_SPP'!G14</f>
        <v>2421</v>
      </c>
      <c r="H11" s="197">
        <f>+'[9]LOAD_Zone-1_SPP'!H14</f>
        <v>2421</v>
      </c>
      <c r="I11" s="197">
        <f>+'[9]LOAD_Zone-1_SPP'!I14</f>
        <v>2898</v>
      </c>
      <c r="J11" s="197">
        <f>+'[9]LOAD_Zone-1_SPP'!J14</f>
        <v>3270</v>
      </c>
      <c r="K11" s="197">
        <f>+'[9]LOAD_Zone-1_SPP'!K14</f>
        <v>3520</v>
      </c>
      <c r="L11" s="197">
        <f>+'[9]LOAD_Zone-1_SPP'!L14</f>
        <v>3299</v>
      </c>
      <c r="M11" s="197">
        <f>+'[9]LOAD_Zone-1_SPP'!M14</f>
        <v>3316</v>
      </c>
      <c r="N11" s="197">
        <f>+'[9]LOAD_Zone-1_SPP'!N14</f>
        <v>3234</v>
      </c>
      <c r="O11" s="197">
        <f>+'[9]LOAD_Zone-1_SPP'!O14</f>
        <v>2406</v>
      </c>
      <c r="P11" s="197">
        <f>+'[9]LOAD_Zone-1_SPP'!P14</f>
        <v>2681</v>
      </c>
      <c r="Q11" s="198">
        <f t="shared" ref="Q11:Q28" si="2">ROUND(SUM(E11:P11)/12,1)</f>
        <v>2902.1</v>
      </c>
      <c r="R11" s="199">
        <f t="shared" si="0"/>
        <v>0.36417367298280839</v>
      </c>
      <c r="S11" s="226">
        <f t="shared" ref="S11:S28" si="3">AVERAGE(J11:P11)</f>
        <v>3103.7142857142858</v>
      </c>
      <c r="T11" s="227">
        <f t="shared" ref="T11:T28" si="4">S11/SUM($S$10:$S$28)</f>
        <v>0.36328673667313222</v>
      </c>
    </row>
    <row r="12" spans="1:20">
      <c r="A12" s="131">
        <f t="shared" si="1"/>
        <v>3</v>
      </c>
      <c r="C12" s="196" t="s">
        <v>59</v>
      </c>
      <c r="E12" s="197">
        <f>+'[9]LOAD_Zone-1_SPP'!E15</f>
        <v>603</v>
      </c>
      <c r="F12" s="197">
        <f>+'[9]LOAD_Zone-1_SPP'!F15</f>
        <v>456</v>
      </c>
      <c r="G12" s="197">
        <f>+'[9]LOAD_Zone-1_SPP'!G15</f>
        <v>342</v>
      </c>
      <c r="H12" s="197">
        <f>+'[9]LOAD_Zone-1_SPP'!H15</f>
        <v>354</v>
      </c>
      <c r="I12" s="197">
        <f>+'[9]LOAD_Zone-1_SPP'!I15</f>
        <v>486</v>
      </c>
      <c r="J12" s="197">
        <f>+'[9]LOAD_Zone-1_SPP'!J15</f>
        <v>572</v>
      </c>
      <c r="K12" s="197">
        <f>+'[9]LOAD_Zone-1_SPP'!K15</f>
        <v>598</v>
      </c>
      <c r="L12" s="197">
        <f>+'[9]LOAD_Zone-1_SPP'!L15</f>
        <v>578</v>
      </c>
      <c r="M12" s="197">
        <f>+'[9]LOAD_Zone-1_SPP'!M15</f>
        <v>546</v>
      </c>
      <c r="N12" s="197">
        <f>+'[9]LOAD_Zone-1_SPP'!N15</f>
        <v>452</v>
      </c>
      <c r="O12" s="197">
        <f>+'[9]LOAD_Zone-1_SPP'!O15</f>
        <v>310</v>
      </c>
      <c r="P12" s="197">
        <f>+'[9]LOAD_Zone-1_SPP'!P15</f>
        <v>535</v>
      </c>
      <c r="Q12" s="198">
        <f t="shared" si="2"/>
        <v>486</v>
      </c>
      <c r="R12" s="199">
        <f t="shared" si="0"/>
        <v>6.0986321997741247E-2</v>
      </c>
      <c r="S12" s="226">
        <f t="shared" si="3"/>
        <v>513</v>
      </c>
      <c r="T12" s="227">
        <f t="shared" si="4"/>
        <v>6.0046150759146537E-2</v>
      </c>
    </row>
    <row r="13" spans="1:20">
      <c r="A13" s="131">
        <f t="shared" si="1"/>
        <v>4</v>
      </c>
      <c r="C13" s="196" t="str">
        <f>+'[9]LOAD_Zone-1_SPP'!C16</f>
        <v>AECC-MISO</v>
      </c>
      <c r="E13" s="197">
        <f>+'[9]LOAD_Zone-1_SPP'!E16</f>
        <v>205</v>
      </c>
      <c r="F13" s="197">
        <f>+'[9]LOAD_Zone-1_SPP'!F16</f>
        <v>127</v>
      </c>
      <c r="G13" s="197">
        <f>+'[9]LOAD_Zone-1_SPP'!G16</f>
        <v>145</v>
      </c>
      <c r="H13" s="197">
        <f>+'[9]LOAD_Zone-1_SPP'!H16</f>
        <v>152</v>
      </c>
      <c r="I13" s="197">
        <f>+'[9]LOAD_Zone-1_SPP'!I16</f>
        <v>195</v>
      </c>
      <c r="J13" s="197">
        <f>+'[9]LOAD_Zone-1_SPP'!J16</f>
        <v>210</v>
      </c>
      <c r="K13" s="197">
        <f>+'[9]LOAD_Zone-1_SPP'!K16</f>
        <v>253</v>
      </c>
      <c r="L13" s="197">
        <f>+'[9]LOAD_Zone-1_SPP'!L16</f>
        <v>241</v>
      </c>
      <c r="M13" s="197">
        <f>+'[9]LOAD_Zone-1_SPP'!M16</f>
        <v>229</v>
      </c>
      <c r="N13" s="197">
        <f>+'[9]LOAD_Zone-1_SPP'!N16</f>
        <v>195</v>
      </c>
      <c r="O13" s="197">
        <f>+'[9]LOAD_Zone-1_SPP'!O16</f>
        <v>118</v>
      </c>
      <c r="P13" s="197">
        <f>+'[9]LOAD_Zone-1_SPP'!P16</f>
        <v>241</v>
      </c>
      <c r="Q13" s="198">
        <f t="shared" si="2"/>
        <v>192.6</v>
      </c>
      <c r="R13" s="199">
        <f t="shared" si="0"/>
        <v>2.4168653532438196E-2</v>
      </c>
      <c r="S13" s="226">
        <f t="shared" si="3"/>
        <v>212.42857142857142</v>
      </c>
      <c r="T13" s="227">
        <f t="shared" si="4"/>
        <v>2.4864557554678611E-2</v>
      </c>
    </row>
    <row r="14" spans="1:20">
      <c r="A14" s="131">
        <f t="shared" si="1"/>
        <v>5</v>
      </c>
      <c r="C14" s="196" t="str">
        <f>+'[9]LOAD_Zone-1_SPP'!C17</f>
        <v>WFEC</v>
      </c>
      <c r="E14" s="197">
        <f>+'[9]LOAD_Zone-1_SPP'!E17</f>
        <v>47</v>
      </c>
      <c r="F14" s="197">
        <f>+'[9]LOAD_Zone-1_SPP'!F17</f>
        <v>33</v>
      </c>
      <c r="G14" s="197">
        <f>+'[9]LOAD_Zone-1_SPP'!G17</f>
        <v>26</v>
      </c>
      <c r="H14" s="197">
        <f>+'[9]LOAD_Zone-1_SPP'!H17</f>
        <v>28</v>
      </c>
      <c r="I14" s="197">
        <f>+'[9]LOAD_Zone-1_SPP'!I17</f>
        <v>33</v>
      </c>
      <c r="J14" s="197">
        <f>+'[9]LOAD_Zone-1_SPP'!J17</f>
        <v>39</v>
      </c>
      <c r="K14" s="197">
        <f>+'[9]LOAD_Zone-1_SPP'!K17</f>
        <v>41</v>
      </c>
      <c r="L14" s="197">
        <f>+'[9]LOAD_Zone-1_SPP'!L17</f>
        <v>40</v>
      </c>
      <c r="M14" s="197">
        <f>+'[9]LOAD_Zone-1_SPP'!M17</f>
        <v>37</v>
      </c>
      <c r="N14" s="197">
        <f>+'[9]LOAD_Zone-1_SPP'!N17</f>
        <v>31</v>
      </c>
      <c r="O14" s="197">
        <f>+'[9]LOAD_Zone-1_SPP'!O17</f>
        <v>27</v>
      </c>
      <c r="P14" s="197">
        <f>+'[9]LOAD_Zone-1_SPP'!P17</f>
        <v>42</v>
      </c>
      <c r="Q14" s="198">
        <f t="shared" si="2"/>
        <v>35.299999999999997</v>
      </c>
      <c r="R14" s="200">
        <f t="shared" si="0"/>
        <v>4.42966495168779E-3</v>
      </c>
      <c r="S14" s="226">
        <f t="shared" si="3"/>
        <v>36.714285714285715</v>
      </c>
      <c r="T14" s="227">
        <f t="shared" si="4"/>
        <v>4.2973714132833922E-3</v>
      </c>
    </row>
    <row r="15" spans="1:20">
      <c r="A15" s="131">
        <f t="shared" si="1"/>
        <v>6</v>
      </c>
      <c r="C15" s="196" t="str">
        <f>+'[9]LOAD_Zone-1_SPP'!C18</f>
        <v xml:space="preserve">OMPA </v>
      </c>
      <c r="E15" s="197">
        <f>+'[9]LOAD_Zone-1_SPP'!E18</f>
        <v>86</v>
      </c>
      <c r="F15" s="197">
        <f>+'[9]LOAD_Zone-1_SPP'!F18</f>
        <v>71</v>
      </c>
      <c r="G15" s="197">
        <f>+'[9]LOAD_Zone-1_SPP'!G18</f>
        <v>90</v>
      </c>
      <c r="H15" s="197">
        <f>+'[9]LOAD_Zone-1_SPP'!H18</f>
        <v>79</v>
      </c>
      <c r="I15" s="197">
        <f>+'[9]LOAD_Zone-1_SPP'!I18</f>
        <v>109</v>
      </c>
      <c r="J15" s="197">
        <f>+'[9]LOAD_Zone-1_SPP'!J18</f>
        <v>136</v>
      </c>
      <c r="K15" s="197">
        <f>+'[9]LOAD_Zone-1_SPP'!K18</f>
        <v>150</v>
      </c>
      <c r="L15" s="197">
        <f>+'[9]LOAD_Zone-1_SPP'!L18</f>
        <v>137</v>
      </c>
      <c r="M15" s="197">
        <f>+'[9]LOAD_Zone-1_SPP'!M18</f>
        <v>134</v>
      </c>
      <c r="N15" s="197">
        <f>+'[9]LOAD_Zone-1_SPP'!N18</f>
        <v>85</v>
      </c>
      <c r="O15" s="197">
        <f>+'[9]LOAD_Zone-1_SPP'!O18</f>
        <v>68</v>
      </c>
      <c r="P15" s="197">
        <f>+'[9]LOAD_Zone-1_SPP'!P18</f>
        <v>89</v>
      </c>
      <c r="Q15" s="198">
        <f t="shared" si="2"/>
        <v>102.8</v>
      </c>
      <c r="R15" s="199">
        <f t="shared" si="0"/>
        <v>1.2899987451374073E-2</v>
      </c>
      <c r="S15" s="226">
        <f t="shared" si="3"/>
        <v>114.14285714285714</v>
      </c>
      <c r="T15" s="227">
        <f t="shared" si="4"/>
        <v>1.3360310347133969E-2</v>
      </c>
    </row>
    <row r="16" spans="1:20">
      <c r="A16" s="131">
        <f t="shared" si="1"/>
        <v>7</v>
      </c>
      <c r="C16" s="196" t="str">
        <f>+'[9]LOAD_Zone-1_SPP'!C19</f>
        <v>OG&amp;E - ATOKA</v>
      </c>
      <c r="E16" s="197">
        <f>+'[9]LOAD_Zone-1_SPP'!E19</f>
        <v>5</v>
      </c>
      <c r="F16" s="197">
        <f>+'[9]LOAD_Zone-1_SPP'!F19</f>
        <v>5</v>
      </c>
      <c r="G16" s="197">
        <f>+'[9]LOAD_Zone-1_SPP'!G19</f>
        <v>5</v>
      </c>
      <c r="H16" s="197">
        <f>+'[9]LOAD_Zone-1_SPP'!H19</f>
        <v>5</v>
      </c>
      <c r="I16" s="197">
        <f>+'[9]LOAD_Zone-1_SPP'!I19</f>
        <v>5</v>
      </c>
      <c r="J16" s="197">
        <f>+'[9]LOAD_Zone-1_SPP'!J19</f>
        <v>4</v>
      </c>
      <c r="K16" s="197">
        <f>+'[9]LOAD_Zone-1_SPP'!K19</f>
        <v>1</v>
      </c>
      <c r="L16" s="197">
        <f>+'[9]LOAD_Zone-1_SPP'!L19</f>
        <v>1</v>
      </c>
      <c r="M16" s="197">
        <f>+'[9]LOAD_Zone-1_SPP'!M19</f>
        <v>1</v>
      </c>
      <c r="N16" s="197">
        <f>+'[9]LOAD_Zone-1_SPP'!N19</f>
        <v>2</v>
      </c>
      <c r="O16" s="197">
        <f>+'[9]LOAD_Zone-1_SPP'!O19</f>
        <v>3</v>
      </c>
      <c r="P16" s="197">
        <f>+'[9]LOAD_Zone-1_SPP'!P19</f>
        <v>5</v>
      </c>
      <c r="Q16" s="198">
        <f t="shared" si="2"/>
        <v>3.5</v>
      </c>
      <c r="R16" s="200">
        <f t="shared" si="0"/>
        <v>4.3920190739114064E-4</v>
      </c>
      <c r="S16" s="226">
        <f t="shared" si="3"/>
        <v>2.4285714285714284</v>
      </c>
      <c r="T16" s="227">
        <f t="shared" si="4"/>
        <v>2.8426192227944613E-4</v>
      </c>
    </row>
    <row r="17" spans="1:20">
      <c r="A17" s="131">
        <f t="shared" si="1"/>
        <v>8</v>
      </c>
      <c r="C17" s="196" t="str">
        <f>+'[9]LOAD_Zone-1_SPP'!C20</f>
        <v>OG&amp;E _ COALGATE</v>
      </c>
      <c r="E17" s="197">
        <f>+'[9]LOAD_Zone-1_SPP'!E20</f>
        <v>3</v>
      </c>
      <c r="F17" s="197">
        <f>+'[9]LOAD_Zone-1_SPP'!F20</f>
        <v>3</v>
      </c>
      <c r="G17" s="197">
        <f>+'[9]LOAD_Zone-1_SPP'!G20</f>
        <v>3</v>
      </c>
      <c r="H17" s="197">
        <f>+'[9]LOAD_Zone-1_SPP'!H20</f>
        <v>3</v>
      </c>
      <c r="I17" s="197">
        <f>+'[9]LOAD_Zone-1_SPP'!I20</f>
        <v>4</v>
      </c>
      <c r="J17" s="197">
        <f>+'[9]LOAD_Zone-1_SPP'!J20</f>
        <v>3</v>
      </c>
      <c r="K17" s="197">
        <f>+'[9]LOAD_Zone-1_SPP'!K20</f>
        <v>0</v>
      </c>
      <c r="L17" s="197">
        <f>+'[9]LOAD_Zone-1_SPP'!L20</f>
        <v>0</v>
      </c>
      <c r="M17" s="197">
        <f>+'[9]LOAD_Zone-1_SPP'!M20</f>
        <v>1</v>
      </c>
      <c r="N17" s="197">
        <f>+'[9]LOAD_Zone-1_SPP'!N20</f>
        <v>2</v>
      </c>
      <c r="O17" s="197">
        <f>+'[9]LOAD_Zone-1_SPP'!O20</f>
        <v>1</v>
      </c>
      <c r="P17" s="197">
        <f>+'[9]LOAD_Zone-1_SPP'!P20</f>
        <v>3</v>
      </c>
      <c r="Q17" s="198">
        <f>ROUND(SUM(E17:P17)/12,1)</f>
        <v>2.2000000000000002</v>
      </c>
      <c r="R17" s="200">
        <f t="shared" si="0"/>
        <v>2.7606977036014556E-4</v>
      </c>
      <c r="S17" s="226">
        <f t="shared" si="3"/>
        <v>1.4285714285714286</v>
      </c>
      <c r="T17" s="227">
        <f t="shared" si="4"/>
        <v>1.6721289545849774E-4</v>
      </c>
    </row>
    <row r="18" spans="1:20">
      <c r="A18" s="131">
        <f t="shared" si="1"/>
        <v>9</v>
      </c>
      <c r="C18" s="196" t="str">
        <f>+'[9]LOAD_Zone-1_SPP'!C21</f>
        <v>OG&amp;E - TALL BEAR</v>
      </c>
      <c r="E18" s="197">
        <f>+'[9]LOAD_Zone-1_SPP'!E21</f>
        <v>8</v>
      </c>
      <c r="F18" s="197">
        <f>+'[9]LOAD_Zone-1_SPP'!F21</f>
        <v>14</v>
      </c>
      <c r="G18" s="197">
        <f>+'[9]LOAD_Zone-1_SPP'!G21</f>
        <v>13</v>
      </c>
      <c r="H18" s="197">
        <f>+'[9]LOAD_Zone-1_SPP'!H21</f>
        <v>12</v>
      </c>
      <c r="I18" s="197">
        <f>+'[9]LOAD_Zone-1_SPP'!I21</f>
        <v>13</v>
      </c>
      <c r="J18" s="197">
        <f>+'[9]LOAD_Zone-1_SPP'!J21</f>
        <v>12</v>
      </c>
      <c r="K18" s="197">
        <f>+'[9]LOAD_Zone-1_SPP'!K21</f>
        <v>13</v>
      </c>
      <c r="L18" s="197">
        <f>+'[9]LOAD_Zone-1_SPP'!L21</f>
        <v>13</v>
      </c>
      <c r="M18" s="197">
        <f>+'[9]LOAD_Zone-1_SPP'!M21</f>
        <v>14</v>
      </c>
      <c r="N18" s="197">
        <f>+'[9]LOAD_Zone-1_SPP'!N21</f>
        <v>13</v>
      </c>
      <c r="O18" s="197">
        <f>+'[9]LOAD_Zone-1_SPP'!O21</f>
        <v>13</v>
      </c>
      <c r="P18" s="197">
        <f>+'[9]LOAD_Zone-1_SPP'!P21</f>
        <v>14</v>
      </c>
      <c r="Q18" s="198">
        <f>ROUND(SUM(E18:P18)/12,1)</f>
        <v>12.7</v>
      </c>
      <c r="R18" s="200">
        <f t="shared" si="0"/>
        <v>1.5936754925335674E-3</v>
      </c>
      <c r="S18" s="226">
        <f t="shared" si="3"/>
        <v>13.142857142857142</v>
      </c>
      <c r="T18" s="227">
        <f t="shared" si="4"/>
        <v>1.5383586382181791E-3</v>
      </c>
    </row>
    <row r="19" spans="1:20">
      <c r="A19" s="131">
        <f t="shared" si="1"/>
        <v>10</v>
      </c>
      <c r="C19" s="196" t="str">
        <f>+'[9]LOAD_Zone-1_SPP'!C22</f>
        <v xml:space="preserve">ETEC </v>
      </c>
      <c r="E19" s="197">
        <f>+'[9]LOAD_Zone-1_SPP'!E22</f>
        <v>1124</v>
      </c>
      <c r="F19" s="197">
        <f>+'[9]LOAD_Zone-1_SPP'!F22</f>
        <v>734</v>
      </c>
      <c r="G19" s="197">
        <f>+'[9]LOAD_Zone-1_SPP'!G22</f>
        <v>512</v>
      </c>
      <c r="H19" s="197">
        <f>+'[9]LOAD_Zone-1_SPP'!H22</f>
        <v>481</v>
      </c>
      <c r="I19" s="197">
        <f>+'[9]LOAD_Zone-1_SPP'!I22</f>
        <v>630</v>
      </c>
      <c r="J19" s="197">
        <f>+'[9]LOAD_Zone-1_SPP'!J22</f>
        <v>776</v>
      </c>
      <c r="K19" s="197">
        <f>+'[9]LOAD_Zone-1_SPP'!K22</f>
        <v>837</v>
      </c>
      <c r="L19" s="197">
        <f>+'[9]LOAD_Zone-1_SPP'!L22</f>
        <v>848</v>
      </c>
      <c r="M19" s="197">
        <f>+'[9]LOAD_Zone-1_SPP'!M22</f>
        <v>755</v>
      </c>
      <c r="N19" s="197">
        <f>+'[9]LOAD_Zone-1_SPP'!N22</f>
        <v>731</v>
      </c>
      <c r="O19" s="197">
        <f>+'[9]LOAD_Zone-1_SPP'!O22</f>
        <v>504</v>
      </c>
      <c r="P19" s="197">
        <f>+'[9]LOAD_Zone-1_SPP'!P22</f>
        <v>900</v>
      </c>
      <c r="Q19" s="198">
        <f t="shared" si="2"/>
        <v>736</v>
      </c>
      <c r="R19" s="199">
        <f t="shared" si="0"/>
        <v>9.2357886811394146E-2</v>
      </c>
      <c r="S19" s="226">
        <f t="shared" si="3"/>
        <v>764.42857142857144</v>
      </c>
      <c r="T19" s="227">
        <f t="shared" si="4"/>
        <v>8.9475620359842148E-2</v>
      </c>
    </row>
    <row r="20" spans="1:20">
      <c r="A20" s="131">
        <f t="shared" si="1"/>
        <v>11</v>
      </c>
      <c r="C20" s="196" t="str">
        <f>+'[9]LOAD_Zone-1_SPP'!C23</f>
        <v>GREENBELT</v>
      </c>
      <c r="E20" s="197">
        <f>+'[9]LOAD_Zone-1_SPP'!E23</f>
        <v>5</v>
      </c>
      <c r="F20" s="197">
        <f>+'[9]LOAD_Zone-1_SPP'!F23</f>
        <v>6</v>
      </c>
      <c r="G20" s="197">
        <f>+'[9]LOAD_Zone-1_SPP'!G23</f>
        <v>6</v>
      </c>
      <c r="H20" s="197">
        <f>+'[9]LOAD_Zone-1_SPP'!H23</f>
        <v>4</v>
      </c>
      <c r="I20" s="197">
        <f>+'[9]LOAD_Zone-1_SPP'!I23</f>
        <v>9</v>
      </c>
      <c r="J20" s="197">
        <f>+'[9]LOAD_Zone-1_SPP'!J23</f>
        <v>11</v>
      </c>
      <c r="K20" s="197">
        <f>+'[9]LOAD_Zone-1_SPP'!K23</f>
        <v>16</v>
      </c>
      <c r="L20" s="197">
        <f>+'[9]LOAD_Zone-1_SPP'!L23</f>
        <v>9</v>
      </c>
      <c r="M20" s="197">
        <f>+'[9]LOAD_Zone-1_SPP'!M23</f>
        <v>6</v>
      </c>
      <c r="N20" s="197">
        <f>+'[9]LOAD_Zone-1_SPP'!N23</f>
        <v>3</v>
      </c>
      <c r="O20" s="197">
        <f>+'[9]LOAD_Zone-1_SPP'!O23</f>
        <v>6</v>
      </c>
      <c r="P20" s="197">
        <f>+'[9]LOAD_Zone-1_SPP'!P23</f>
        <v>8</v>
      </c>
      <c r="Q20" s="198">
        <f t="shared" si="2"/>
        <v>7.4</v>
      </c>
      <c r="R20" s="199">
        <f t="shared" si="0"/>
        <v>9.28598318484126E-4</v>
      </c>
      <c r="S20" s="226">
        <f t="shared" si="3"/>
        <v>8.4285714285714288</v>
      </c>
      <c r="T20" s="227">
        <f t="shared" si="4"/>
        <v>9.8655608320513677E-4</v>
      </c>
    </row>
    <row r="21" spans="1:20">
      <c r="A21" s="131">
        <f t="shared" si="1"/>
        <v>12</v>
      </c>
      <c r="C21" s="196" t="str">
        <f>+'[9]LOAD_Zone-1_SPP'!C24</f>
        <v>LIGHTHOUSE</v>
      </c>
      <c r="E21" s="197">
        <f>+'[9]LOAD_Zone-1_SPP'!E24</f>
        <v>2</v>
      </c>
      <c r="F21" s="197">
        <f>+'[9]LOAD_Zone-1_SPP'!F24</f>
        <v>1</v>
      </c>
      <c r="G21" s="197">
        <f>+'[9]LOAD_Zone-1_SPP'!G24</f>
        <v>1</v>
      </c>
      <c r="H21" s="197">
        <f>+'[9]LOAD_Zone-1_SPP'!H24</f>
        <v>1</v>
      </c>
      <c r="I21" s="197">
        <f>+'[9]LOAD_Zone-1_SPP'!I24</f>
        <v>2</v>
      </c>
      <c r="J21" s="197">
        <f>+'[9]LOAD_Zone-1_SPP'!J24</f>
        <v>2</v>
      </c>
      <c r="K21" s="197">
        <f>+'[9]LOAD_Zone-1_SPP'!K24</f>
        <v>4</v>
      </c>
      <c r="L21" s="197">
        <f>+'[9]LOAD_Zone-1_SPP'!L24</f>
        <v>2</v>
      </c>
      <c r="M21" s="197">
        <f>+'[9]LOAD_Zone-1_SPP'!M24</f>
        <v>1</v>
      </c>
      <c r="N21" s="197">
        <f>+'[9]LOAD_Zone-1_SPP'!N24</f>
        <v>1</v>
      </c>
      <c r="O21" s="197">
        <f>+'[9]LOAD_Zone-1_SPP'!O24</f>
        <v>1</v>
      </c>
      <c r="P21" s="197">
        <f>+'[9]LOAD_Zone-1_SPP'!P24</f>
        <v>2</v>
      </c>
      <c r="Q21" s="198">
        <f t="shared" si="2"/>
        <v>1.7</v>
      </c>
      <c r="R21" s="199">
        <f t="shared" si="0"/>
        <v>2.1332664073283976E-4</v>
      </c>
      <c r="S21" s="226">
        <f t="shared" si="3"/>
        <v>1.8571428571428572</v>
      </c>
      <c r="T21" s="227">
        <f t="shared" si="4"/>
        <v>2.1737676409604707E-4</v>
      </c>
    </row>
    <row r="22" spans="1:20" ht="11.45" customHeight="1">
      <c r="A22" s="131">
        <f t="shared" si="1"/>
        <v>13</v>
      </c>
      <c r="C22" s="196" t="str">
        <f>+'[9]LOAD_Zone-1_SPP'!C25</f>
        <v>BENTONVILLE, AR</v>
      </c>
      <c r="E22" s="197">
        <f>+'[9]LOAD_Zone-1_SPP'!E25</f>
        <v>97</v>
      </c>
      <c r="F22" s="197">
        <f>+'[9]LOAD_Zone-1_SPP'!F25</f>
        <v>88</v>
      </c>
      <c r="G22" s="197">
        <f>+'[9]LOAD_Zone-1_SPP'!G25</f>
        <v>93</v>
      </c>
      <c r="H22" s="197">
        <f>+'[9]LOAD_Zone-1_SPP'!H25</f>
        <v>100</v>
      </c>
      <c r="I22" s="197">
        <f>+'[9]LOAD_Zone-1_SPP'!I25</f>
        <v>117</v>
      </c>
      <c r="J22" s="197">
        <f>+'[9]LOAD_Zone-1_SPP'!J25</f>
        <v>138</v>
      </c>
      <c r="K22" s="197">
        <f>+'[9]LOAD_Zone-1_SPP'!K25</f>
        <v>152</v>
      </c>
      <c r="L22" s="197">
        <f>+'[9]LOAD_Zone-1_SPP'!L25</f>
        <v>138</v>
      </c>
      <c r="M22" s="197">
        <f>+'[9]LOAD_Zone-1_SPP'!M25</f>
        <v>142</v>
      </c>
      <c r="N22" s="197">
        <f>+'[9]LOAD_Zone-1_SPP'!N25</f>
        <v>116</v>
      </c>
      <c r="O22" s="197">
        <f>+'[9]LOAD_Zone-1_SPP'!O25</f>
        <v>85</v>
      </c>
      <c r="P22" s="197">
        <f>+'[9]LOAD_Zone-1_SPP'!P25</f>
        <v>108</v>
      </c>
      <c r="Q22" s="198">
        <f t="shared" si="2"/>
        <v>114.5</v>
      </c>
      <c r="R22" s="200">
        <f t="shared" si="0"/>
        <v>1.436817668465303E-2</v>
      </c>
      <c r="S22" s="226">
        <f t="shared" si="3"/>
        <v>125.57142857142857</v>
      </c>
      <c r="T22" s="227">
        <f t="shared" si="4"/>
        <v>1.469801351080195E-2</v>
      </c>
    </row>
    <row r="23" spans="1:20" ht="11.45" customHeight="1">
      <c r="A23" s="131">
        <f t="shared" si="1"/>
        <v>14</v>
      </c>
      <c r="C23" s="196" t="str">
        <f>+'[9]LOAD_Zone-1_SPP'!C26</f>
        <v>PRESCOTT, AR (ENTERGY)</v>
      </c>
      <c r="D23" s="201"/>
      <c r="E23" s="197">
        <f>+'[9]LOAD_Zone-1_SPP'!E26</f>
        <v>11</v>
      </c>
      <c r="F23" s="197">
        <f>+'[9]LOAD_Zone-1_SPP'!F26</f>
        <v>10</v>
      </c>
      <c r="G23" s="197">
        <f>+'[9]LOAD_Zone-1_SPP'!G26</f>
        <v>8</v>
      </c>
      <c r="H23" s="197">
        <f>+'[9]LOAD_Zone-1_SPP'!H26</f>
        <v>9</v>
      </c>
      <c r="I23" s="197">
        <f>+'[9]LOAD_Zone-1_SPP'!I26</f>
        <v>7</v>
      </c>
      <c r="J23" s="197">
        <f>+'[9]LOAD_Zone-1_SPP'!J26</f>
        <v>13</v>
      </c>
      <c r="K23" s="197">
        <f>+'[9]LOAD_Zone-1_SPP'!K26</f>
        <v>15</v>
      </c>
      <c r="L23" s="197">
        <f>+'[9]LOAD_Zone-1_SPP'!L26</f>
        <v>15</v>
      </c>
      <c r="M23" s="197">
        <f>+'[9]LOAD_Zone-1_SPP'!M26</f>
        <v>15</v>
      </c>
      <c r="N23" s="197">
        <f>+'[9]LOAD_Zone-1_SPP'!N26</f>
        <v>13</v>
      </c>
      <c r="O23" s="197">
        <f>+'[9]LOAD_Zone-1_SPP'!O26</f>
        <v>11</v>
      </c>
      <c r="P23" s="197">
        <f>+'[9]LOAD_Zone-1_SPP'!P26</f>
        <v>7</v>
      </c>
      <c r="Q23" s="198">
        <f t="shared" si="2"/>
        <v>11.2</v>
      </c>
      <c r="R23" s="200">
        <f t="shared" si="0"/>
        <v>1.4054461036516501E-3</v>
      </c>
      <c r="S23" s="226">
        <f t="shared" si="3"/>
        <v>12.714285714285714</v>
      </c>
      <c r="T23" s="227">
        <f t="shared" si="4"/>
        <v>1.4881947695806299E-3</v>
      </c>
    </row>
    <row r="24" spans="1:20" ht="11.45" customHeight="1">
      <c r="A24" s="131">
        <f t="shared" si="1"/>
        <v>15</v>
      </c>
      <c r="C24" s="196" t="str">
        <f>+'[9]LOAD_Zone-1_SPP'!C27</f>
        <v>MINDEN, LA (ENTERGY)</v>
      </c>
      <c r="D24" s="201"/>
      <c r="E24" s="197">
        <f>+'[9]LOAD_Zone-1_SPP'!E27</f>
        <v>20</v>
      </c>
      <c r="F24" s="197">
        <f>+'[9]LOAD_Zone-1_SPP'!F27</f>
        <v>16</v>
      </c>
      <c r="G24" s="197">
        <f>+'[9]LOAD_Zone-1_SPP'!G27</f>
        <v>20</v>
      </c>
      <c r="H24" s="197">
        <f>+'[9]LOAD_Zone-1_SPP'!H27</f>
        <v>22</v>
      </c>
      <c r="I24" s="197">
        <f>+'[9]LOAD_Zone-1_SPP'!I27</f>
        <v>26</v>
      </c>
      <c r="J24" s="197">
        <f>+'[9]LOAD_Zone-1_SPP'!J27</f>
        <v>30</v>
      </c>
      <c r="K24" s="197">
        <f>+'[9]LOAD_Zone-1_SPP'!K27</f>
        <v>34</v>
      </c>
      <c r="L24" s="197">
        <f>+'[9]LOAD_Zone-1_SPP'!L27</f>
        <v>34</v>
      </c>
      <c r="M24" s="197">
        <f>+'[9]LOAD_Zone-1_SPP'!M27</f>
        <v>32</v>
      </c>
      <c r="N24" s="197">
        <f>+'[9]LOAD_Zone-1_SPP'!N27</f>
        <v>30</v>
      </c>
      <c r="O24" s="197">
        <f>+'[9]LOAD_Zone-1_SPP'!O27</f>
        <v>20</v>
      </c>
      <c r="P24" s="197">
        <f>+'[9]LOAD_Zone-1_SPP'!P27</f>
        <v>21</v>
      </c>
      <c r="Q24" s="198">
        <f t="shared" si="2"/>
        <v>25.4</v>
      </c>
      <c r="R24" s="199">
        <f t="shared" si="0"/>
        <v>3.1873509850671349E-3</v>
      </c>
      <c r="S24" s="226">
        <f t="shared" si="3"/>
        <v>28.714285714285715</v>
      </c>
      <c r="T24" s="227">
        <f t="shared" si="4"/>
        <v>3.3609791987158047E-3</v>
      </c>
    </row>
    <row r="25" spans="1:20" ht="11.25" customHeight="1">
      <c r="A25" s="131">
        <f t="shared" si="1"/>
        <v>16</v>
      </c>
      <c r="C25" s="196" t="str">
        <f>+'[9]LOAD_Zone-1_SPP'!C28</f>
        <v>HOPE, AR</v>
      </c>
      <c r="E25" s="197">
        <f>+'[9]LOAD_Zone-1_SPP'!E28</f>
        <v>37</v>
      </c>
      <c r="F25" s="197">
        <f>+'[9]LOAD_Zone-1_SPP'!F28</f>
        <v>39</v>
      </c>
      <c r="G25" s="197">
        <f>+'[9]LOAD_Zone-1_SPP'!G28</f>
        <v>40</v>
      </c>
      <c r="H25" s="197">
        <f>+'[9]LOAD_Zone-1_SPP'!H28</f>
        <v>40</v>
      </c>
      <c r="I25" s="197">
        <f>+'[9]LOAD_Zone-1_SPP'!I28</f>
        <v>49</v>
      </c>
      <c r="J25" s="197">
        <f>+'[9]LOAD_Zone-1_SPP'!J28</f>
        <v>53</v>
      </c>
      <c r="K25" s="197">
        <f>+'[9]LOAD_Zone-1_SPP'!K28</f>
        <v>55</v>
      </c>
      <c r="L25" s="197">
        <f>+'[9]LOAD_Zone-1_SPP'!L28</f>
        <v>47</v>
      </c>
      <c r="M25" s="197">
        <f>+'[9]LOAD_Zone-1_SPP'!M28</f>
        <v>54</v>
      </c>
      <c r="N25" s="197">
        <f>+'[9]LOAD_Zone-1_SPP'!N28</f>
        <v>51</v>
      </c>
      <c r="O25" s="197">
        <f>+'[9]LOAD_Zone-1_SPP'!O28</f>
        <v>17</v>
      </c>
      <c r="P25" s="197">
        <f>+'[9]LOAD_Zone-1_SPP'!P28</f>
        <v>36</v>
      </c>
      <c r="Q25" s="198">
        <f t="shared" si="2"/>
        <v>43.2</v>
      </c>
      <c r="R25" s="200">
        <f t="shared" si="0"/>
        <v>5.4210063997992223E-3</v>
      </c>
      <c r="S25" s="226">
        <f t="shared" si="3"/>
        <v>44.714285714285715</v>
      </c>
      <c r="T25" s="227">
        <f t="shared" si="4"/>
        <v>5.2337636278509793E-3</v>
      </c>
    </row>
    <row r="26" spans="1:20" ht="11.25" customHeight="1">
      <c r="A26" s="131">
        <f t="shared" si="1"/>
        <v>17</v>
      </c>
      <c r="C26" s="196" t="str">
        <f>+'[9]LOAD_Zone-1_SPP'!C29</f>
        <v>COFFEYVILLE, KS</v>
      </c>
      <c r="E26" s="197">
        <f>+'[9]LOAD_Zone-1_SPP'!E29</f>
        <v>98</v>
      </c>
      <c r="F26" s="197">
        <f>+'[9]LOAD_Zone-1_SPP'!F29</f>
        <v>98</v>
      </c>
      <c r="G26" s="197">
        <f>+'[9]LOAD_Zone-1_SPP'!G29</f>
        <v>95</v>
      </c>
      <c r="H26" s="197">
        <f>+'[9]LOAD_Zone-1_SPP'!H29</f>
        <v>99</v>
      </c>
      <c r="I26" s="197">
        <f>+'[9]LOAD_Zone-1_SPP'!I29</f>
        <v>103</v>
      </c>
      <c r="J26" s="197">
        <f>+'[9]LOAD_Zone-1_SPP'!J29</f>
        <v>97</v>
      </c>
      <c r="K26" s="197">
        <f>+'[9]LOAD_Zone-1_SPP'!K29</f>
        <v>100</v>
      </c>
      <c r="L26" s="197">
        <f>+'[9]LOAD_Zone-1_SPP'!L29</f>
        <v>96</v>
      </c>
      <c r="M26" s="197">
        <f>+'[9]LOAD_Zone-1_SPP'!M29</f>
        <v>103</v>
      </c>
      <c r="N26" s="197">
        <f>+'[9]LOAD_Zone-1_SPP'!N29</f>
        <v>87</v>
      </c>
      <c r="O26" s="197">
        <f>+'[9]LOAD_Zone-1_SPP'!O29</f>
        <v>93</v>
      </c>
      <c r="P26" s="197">
        <f>+'[9]LOAD_Zone-1_SPP'!P29</f>
        <v>98</v>
      </c>
      <c r="Q26" s="198">
        <f t="shared" si="2"/>
        <v>97.3</v>
      </c>
      <c r="R26" s="200">
        <f t="shared" si="0"/>
        <v>1.220981302547371E-2</v>
      </c>
      <c r="S26" s="226">
        <f t="shared" si="3"/>
        <v>96.285714285714292</v>
      </c>
      <c r="T26" s="227">
        <f t="shared" si="4"/>
        <v>1.1270149153902748E-2</v>
      </c>
    </row>
    <row r="27" spans="1:20" ht="11.25" customHeight="1">
      <c r="A27" s="131">
        <f t="shared" si="1"/>
        <v>18</v>
      </c>
      <c r="C27" s="196" t="str">
        <f>+'[9]LOAD_Zone-1_SPP'!C30</f>
        <v>SWEPCO - VALLEY</v>
      </c>
      <c r="E27" s="197">
        <f>+'[9]LOAD_Zone-1_SPP'!E30</f>
        <v>174</v>
      </c>
      <c r="F27" s="197">
        <f>+'[9]LOAD_Zone-1_SPP'!F30</f>
        <v>106</v>
      </c>
      <c r="G27" s="197">
        <f>+'[9]LOAD_Zone-1_SPP'!G30</f>
        <v>84</v>
      </c>
      <c r="H27" s="197">
        <f>+'[9]LOAD_Zone-1_SPP'!H30</f>
        <v>72</v>
      </c>
      <c r="I27" s="197">
        <f>+'[9]LOAD_Zone-1_SPP'!I30</f>
        <v>98</v>
      </c>
      <c r="J27" s="197">
        <f>+'[9]LOAD_Zone-1_SPP'!J30</f>
        <v>126</v>
      </c>
      <c r="K27" s="197">
        <f>+'[9]LOAD_Zone-1_SPP'!K30</f>
        <v>137</v>
      </c>
      <c r="L27" s="197">
        <f>+'[9]LOAD_Zone-1_SPP'!L30</f>
        <v>138</v>
      </c>
      <c r="M27" s="197">
        <f>+'[9]LOAD_Zone-1_SPP'!M30</f>
        <v>109</v>
      </c>
      <c r="N27" s="197">
        <f>+'[9]LOAD_Zone-1_SPP'!N30</f>
        <v>124</v>
      </c>
      <c r="O27" s="197">
        <f>+'[9]LOAD_Zone-1_SPP'!O30</f>
        <v>85</v>
      </c>
      <c r="P27" s="197">
        <f>+'[9]LOAD_Zone-1_SPP'!P30</f>
        <v>142</v>
      </c>
      <c r="Q27" s="198">
        <f t="shared" si="2"/>
        <v>116.3</v>
      </c>
      <c r="R27" s="200">
        <f t="shared" si="0"/>
        <v>1.459405195131133E-2</v>
      </c>
      <c r="S27" s="226">
        <f t="shared" si="3"/>
        <v>123</v>
      </c>
      <c r="T27" s="227">
        <f t="shared" si="4"/>
        <v>1.4397030298976656E-2</v>
      </c>
    </row>
    <row r="28" spans="1:20" ht="11.25" customHeight="1">
      <c r="A28" s="131">
        <f t="shared" si="1"/>
        <v>19</v>
      </c>
      <c r="C28" s="196" t="str">
        <f>+'[9]LOAD_Zone-1_SPP'!C31</f>
        <v>AECI</v>
      </c>
      <c r="E28" s="197">
        <f>+'[9]LOAD_Zone-1_SPP'!E31</f>
        <v>48</v>
      </c>
      <c r="F28" s="197">
        <f>+'[9]LOAD_Zone-1_SPP'!F31</f>
        <v>32</v>
      </c>
      <c r="G28" s="197">
        <f>+'[9]LOAD_Zone-1_SPP'!G31</f>
        <v>28</v>
      </c>
      <c r="H28" s="197">
        <f>+'[9]LOAD_Zone-1_SPP'!H31</f>
        <v>23</v>
      </c>
      <c r="I28" s="197">
        <f>+'[9]LOAD_Zone-1_SPP'!I31</f>
        <v>37</v>
      </c>
      <c r="J28" s="197">
        <f>+'[9]LOAD_Zone-1_SPP'!J31</f>
        <v>43</v>
      </c>
      <c r="K28" s="197">
        <f>+'[9]LOAD_Zone-1_SPP'!K31</f>
        <v>51</v>
      </c>
      <c r="L28" s="197">
        <f>+'[9]LOAD_Zone-1_SPP'!L31</f>
        <v>48</v>
      </c>
      <c r="M28" s="197">
        <f>+'[9]LOAD_Zone-1_SPP'!M31</f>
        <v>43</v>
      </c>
      <c r="N28" s="197">
        <f>+'[9]LOAD_Zone-1_SPP'!N31</f>
        <v>32</v>
      </c>
      <c r="O28" s="197">
        <f>+'[9]LOAD_Zone-1_SPP'!O31</f>
        <v>18</v>
      </c>
      <c r="P28" s="197">
        <f>+'[9]LOAD_Zone-1_SPP'!P31</f>
        <v>45</v>
      </c>
      <c r="Q28" s="198">
        <f t="shared" si="2"/>
        <v>37.299999999999997</v>
      </c>
      <c r="R28" s="200">
        <f t="shared" si="0"/>
        <v>4.6806374701970129E-3</v>
      </c>
      <c r="S28" s="226">
        <f t="shared" si="3"/>
        <v>40</v>
      </c>
      <c r="T28" s="227">
        <f t="shared" si="4"/>
        <v>4.6819610728379363E-3</v>
      </c>
    </row>
    <row r="29" spans="1:20" ht="12.75" customHeight="1">
      <c r="C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</row>
    <row r="30" spans="1:20" ht="11.45" customHeight="1">
      <c r="A30" s="131">
        <f>+A28+1</f>
        <v>20</v>
      </c>
      <c r="B30" s="205" t="s">
        <v>81</v>
      </c>
      <c r="C30" s="188"/>
      <c r="D30" s="188"/>
      <c r="E30" s="206">
        <f t="shared" ref="E30:Q30" si="5">ROUND(SUM(E10:E28),0)</f>
        <v>8224</v>
      </c>
      <c r="F30" s="206">
        <f t="shared" si="5"/>
        <v>6503</v>
      </c>
      <c r="G30" s="206">
        <f t="shared" si="5"/>
        <v>6668</v>
      </c>
      <c r="H30" s="206">
        <f t="shared" si="5"/>
        <v>6418</v>
      </c>
      <c r="I30" s="206">
        <f t="shared" si="5"/>
        <v>8012</v>
      </c>
      <c r="J30" s="206">
        <f t="shared" si="5"/>
        <v>9221</v>
      </c>
      <c r="K30" s="206">
        <f t="shared" si="5"/>
        <v>9972</v>
      </c>
      <c r="L30" s="206">
        <f t="shared" si="5"/>
        <v>9426</v>
      </c>
      <c r="M30" s="206">
        <f t="shared" si="5"/>
        <v>9187</v>
      </c>
      <c r="N30" s="206">
        <f t="shared" si="5"/>
        <v>8164</v>
      </c>
      <c r="O30" s="206">
        <f t="shared" si="5"/>
        <v>6029</v>
      </c>
      <c r="P30" s="206">
        <f t="shared" si="5"/>
        <v>7805</v>
      </c>
      <c r="Q30" s="206">
        <f t="shared" si="5"/>
        <v>7969</v>
      </c>
    </row>
    <row r="31" spans="1:20" ht="11.45" customHeight="1">
      <c r="B31" s="188"/>
      <c r="C31" s="188"/>
      <c r="D31" s="188"/>
      <c r="E31" s="207"/>
      <c r="F31" s="188"/>
      <c r="G31" s="188"/>
      <c r="H31" s="188"/>
      <c r="I31" s="188"/>
      <c r="J31" s="188"/>
      <c r="K31" s="188"/>
    </row>
    <row r="32" spans="1:20" ht="11.45" customHeight="1">
      <c r="B32" s="208" t="s">
        <v>82</v>
      </c>
      <c r="C32" s="209"/>
      <c r="D32" s="209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ht="11.45" customHeight="1">
      <c r="A33" s="131">
        <f>+A30+1</f>
        <v>21</v>
      </c>
      <c r="B33" s="205" t="s">
        <v>83</v>
      </c>
      <c r="C33" s="188"/>
      <c r="D33" s="210" t="str">
        <f>+'[9]LOAD_Zone-1_SPP'!D36</f>
        <v>PSO Native Load (a)</v>
      </c>
      <c r="E33" s="211">
        <f>+'[9]LOAD_Zone-1_SPP'!E36</f>
        <v>2707</v>
      </c>
      <c r="F33" s="211">
        <f>+'[9]LOAD_Zone-1_SPP'!F36</f>
        <v>2274</v>
      </c>
      <c r="G33" s="211">
        <f>+'[9]LOAD_Zone-1_SPP'!G36</f>
        <v>2747</v>
      </c>
      <c r="H33" s="211">
        <f>+'[9]LOAD_Zone-1_SPP'!H36</f>
        <v>2522</v>
      </c>
      <c r="I33" s="211">
        <f>+'[9]LOAD_Zone-1_SPP'!I36</f>
        <v>3202</v>
      </c>
      <c r="J33" s="211">
        <f>+'[9]LOAD_Zone-1_SPP'!J36</f>
        <v>3698</v>
      </c>
      <c r="K33" s="211">
        <f>+'[9]LOAD_Zone-1_SPP'!K36</f>
        <v>4011</v>
      </c>
      <c r="L33" s="211">
        <f>+'[9]LOAD_Zone-1_SPP'!L36</f>
        <v>3757</v>
      </c>
      <c r="M33" s="211">
        <f>+'[9]LOAD_Zone-1_SPP'!M36</f>
        <v>3662</v>
      </c>
      <c r="N33" s="211">
        <f>+'[9]LOAD_Zone-1_SPP'!N36</f>
        <v>2973</v>
      </c>
      <c r="O33" s="211">
        <f>+'[9]LOAD_Zone-1_SPP'!O36</f>
        <v>2254</v>
      </c>
      <c r="P33" s="211">
        <f>+'[9]LOAD_Zone-1_SPP'!P36</f>
        <v>2841</v>
      </c>
      <c r="Q33" s="188"/>
    </row>
    <row r="34" spans="1:17" ht="11.45" customHeight="1">
      <c r="A34" s="131">
        <f>1+A33</f>
        <v>22</v>
      </c>
      <c r="B34" s="188"/>
      <c r="C34" s="188"/>
      <c r="D34" s="210" t="str">
        <f>+'[9]LOAD_Zone-1_SPP'!D37</f>
        <v xml:space="preserve">KAMO </v>
      </c>
      <c r="E34" s="211">
        <f>+'[9]LOAD_Zone-1_SPP'!E37</f>
        <v>0</v>
      </c>
      <c r="F34" s="211">
        <f>+'[9]LOAD_Zone-1_SPP'!F37</f>
        <v>0</v>
      </c>
      <c r="G34" s="211">
        <f>+'[9]LOAD_Zone-1_SPP'!G37</f>
        <v>0</v>
      </c>
      <c r="H34" s="211">
        <f>+'[9]LOAD_Zone-1_SPP'!H37</f>
        <v>0</v>
      </c>
      <c r="I34" s="211">
        <f>+'[9]LOAD_Zone-1_SPP'!I37</f>
        <v>0</v>
      </c>
      <c r="J34" s="211">
        <f>+'[9]LOAD_Zone-1_SPP'!J37</f>
        <v>0</v>
      </c>
      <c r="K34" s="211">
        <f>+'[9]LOAD_Zone-1_SPP'!K37</f>
        <v>0</v>
      </c>
      <c r="L34" s="211">
        <f>+'[9]LOAD_Zone-1_SPP'!L37</f>
        <v>0</v>
      </c>
      <c r="M34" s="211">
        <f>+'[9]LOAD_Zone-1_SPP'!M37</f>
        <v>0</v>
      </c>
      <c r="N34" s="211">
        <f>+'[9]LOAD_Zone-1_SPP'!N37</f>
        <v>0</v>
      </c>
      <c r="O34" s="211">
        <f>+'[9]LOAD_Zone-1_SPP'!O37</f>
        <v>0</v>
      </c>
      <c r="P34" s="211">
        <f>+'[9]LOAD_Zone-1_SPP'!P37</f>
        <v>0</v>
      </c>
    </row>
    <row r="35" spans="1:17" ht="11.45" customHeight="1">
      <c r="A35" s="131">
        <f>1+A34</f>
        <v>23</v>
      </c>
      <c r="B35" s="212"/>
      <c r="C35" s="212"/>
      <c r="D35" s="210" t="str">
        <f>+'[9]LOAD_Zone-1_SPP'!D38</f>
        <v>PSO E&amp;W portion allocated to  WFEC zone</v>
      </c>
      <c r="E35" s="211">
        <f>+'[9]LOAD_Zone-1_SPP'!E38</f>
        <v>0</v>
      </c>
      <c r="F35" s="211">
        <f>+'[9]LOAD_Zone-1_SPP'!F38</f>
        <v>0</v>
      </c>
      <c r="G35" s="211">
        <f>+'[9]LOAD_Zone-1_SPP'!G38</f>
        <v>0</v>
      </c>
      <c r="H35" s="211">
        <f>+'[9]LOAD_Zone-1_SPP'!H38</f>
        <v>0</v>
      </c>
      <c r="I35" s="211">
        <f>+'[9]LOAD_Zone-1_SPP'!I38</f>
        <v>0</v>
      </c>
      <c r="J35" s="211">
        <f>+'[9]LOAD_Zone-1_SPP'!J38</f>
        <v>0</v>
      </c>
      <c r="K35" s="211">
        <f>+'[9]LOAD_Zone-1_SPP'!K38</f>
        <v>0</v>
      </c>
      <c r="L35" s="211">
        <f>+'[9]LOAD_Zone-1_SPP'!L38</f>
        <v>0</v>
      </c>
      <c r="M35" s="211">
        <f>+'[9]LOAD_Zone-1_SPP'!M38</f>
        <v>0</v>
      </c>
      <c r="N35" s="211">
        <f>+'[9]LOAD_Zone-1_SPP'!N38</f>
        <v>0</v>
      </c>
      <c r="O35" s="211">
        <f>+'[9]LOAD_Zone-1_SPP'!O38</f>
        <v>0</v>
      </c>
      <c r="P35" s="211">
        <f>+'[9]LOAD_Zone-1_SPP'!P38</f>
        <v>0</v>
      </c>
      <c r="Q35" s="213"/>
    </row>
    <row r="36" spans="1:17" ht="11.45" customHeight="1">
      <c r="B36" s="212"/>
      <c r="C36" s="212"/>
      <c r="D36" s="210" t="str">
        <f>+'[9]LOAD_Zone-1_SPP'!D39</f>
        <v>100% PSO E&amp;W included in PSO native load</v>
      </c>
      <c r="E36" s="211">
        <f>+'[9]LOAD_Zone-1_SPP'!E39</f>
        <v>-6</v>
      </c>
      <c r="F36" s="211">
        <f>+'[9]LOAD_Zone-1_SPP'!F39</f>
        <v>-7</v>
      </c>
      <c r="G36" s="211">
        <f>+'[9]LOAD_Zone-1_SPP'!G39</f>
        <v>-6</v>
      </c>
      <c r="H36" s="211">
        <f>+'[9]LOAD_Zone-1_SPP'!H39</f>
        <v>-5</v>
      </c>
      <c r="I36" s="211">
        <f>+'[9]LOAD_Zone-1_SPP'!I39</f>
        <v>-6</v>
      </c>
      <c r="J36" s="211">
        <f>+'[9]LOAD_Zone-1_SPP'!J39</f>
        <v>-6</v>
      </c>
      <c r="K36" s="211">
        <f>+'[9]LOAD_Zone-1_SPP'!K39</f>
        <v>-7</v>
      </c>
      <c r="L36" s="211">
        <f>+'[9]LOAD_Zone-1_SPP'!L39</f>
        <v>-6</v>
      </c>
      <c r="M36" s="211">
        <f>+'[9]LOAD_Zone-1_SPP'!M39</f>
        <v>-7</v>
      </c>
      <c r="N36" s="211">
        <f>+'[9]LOAD_Zone-1_SPP'!N39</f>
        <v>-7</v>
      </c>
      <c r="O36" s="211">
        <f>+'[9]LOAD_Zone-1_SPP'!O39</f>
        <v>-7</v>
      </c>
      <c r="P36" s="211">
        <f>+'[9]LOAD_Zone-1_SPP'!P39</f>
        <v>-7</v>
      </c>
      <c r="Q36" s="213"/>
    </row>
    <row r="37" spans="1:17" ht="11.45" customHeight="1">
      <c r="A37" s="131">
        <f>+A35+1</f>
        <v>24</v>
      </c>
      <c r="B37" s="212"/>
      <c r="C37" s="212"/>
      <c r="D37" s="210" t="str">
        <f>+'[9]LOAD_Zone-1_SPP'!D40</f>
        <v>Allen Holdenville</v>
      </c>
      <c r="E37" s="211">
        <f>+'[9]LOAD_Zone-1_SPP'!E40</f>
        <v>-7</v>
      </c>
      <c r="F37" s="211">
        <f>+'[9]LOAD_Zone-1_SPP'!F40</f>
        <v>-5</v>
      </c>
      <c r="G37" s="211">
        <f>+'[9]LOAD_Zone-1_SPP'!G40</f>
        <v>-5</v>
      </c>
      <c r="H37" s="211">
        <f>+'[9]LOAD_Zone-1_SPP'!H40</f>
        <v>-4</v>
      </c>
      <c r="I37" s="211">
        <f>+'[9]LOAD_Zone-1_SPP'!I40</f>
        <v>-4</v>
      </c>
      <c r="J37" s="211">
        <f>+'[9]LOAD_Zone-1_SPP'!J40</f>
        <v>-6</v>
      </c>
      <c r="K37" s="211">
        <f>+'[9]LOAD_Zone-1_SPP'!K40</f>
        <v>-9</v>
      </c>
      <c r="L37" s="211">
        <f>+'[9]LOAD_Zone-1_SPP'!L40</f>
        <v>-9</v>
      </c>
      <c r="M37" s="211">
        <f>+'[9]LOAD_Zone-1_SPP'!M40</f>
        <v>-6</v>
      </c>
      <c r="N37" s="211">
        <f>+'[9]LOAD_Zone-1_SPP'!N40</f>
        <v>-4</v>
      </c>
      <c r="O37" s="211">
        <f>+'[9]LOAD_Zone-1_SPP'!O40</f>
        <v>-4</v>
      </c>
      <c r="P37" s="211">
        <f>+'[9]LOAD_Zone-1_SPP'!P40</f>
        <v>-6</v>
      </c>
      <c r="Q37" s="213"/>
    </row>
    <row r="38" spans="1:17" ht="11.45" customHeight="1" thickBot="1">
      <c r="A38" s="131">
        <f>1+A37</f>
        <v>25</v>
      </c>
      <c r="B38" s="188"/>
      <c r="C38" s="205" t="s">
        <v>84</v>
      </c>
      <c r="D38" s="205"/>
      <c r="E38" s="214">
        <f t="shared" ref="E38:P38" si="6">SUM(E33:E37)</f>
        <v>2694</v>
      </c>
      <c r="F38" s="214">
        <f t="shared" si="6"/>
        <v>2262</v>
      </c>
      <c r="G38" s="214">
        <f t="shared" si="6"/>
        <v>2736</v>
      </c>
      <c r="H38" s="214">
        <f t="shared" si="6"/>
        <v>2513</v>
      </c>
      <c r="I38" s="214">
        <f t="shared" si="6"/>
        <v>3192</v>
      </c>
      <c r="J38" s="214">
        <f t="shared" si="6"/>
        <v>3686</v>
      </c>
      <c r="K38" s="214">
        <f t="shared" si="6"/>
        <v>3995</v>
      </c>
      <c r="L38" s="214">
        <f t="shared" si="6"/>
        <v>3742</v>
      </c>
      <c r="M38" s="214">
        <f t="shared" si="6"/>
        <v>3649</v>
      </c>
      <c r="N38" s="214">
        <f t="shared" si="6"/>
        <v>2962</v>
      </c>
      <c r="O38" s="214">
        <f t="shared" si="6"/>
        <v>2243</v>
      </c>
      <c r="P38" s="214">
        <f t="shared" si="6"/>
        <v>2828</v>
      </c>
      <c r="Q38" s="198"/>
    </row>
    <row r="39" spans="1:17" ht="11.45" customHeight="1" thickTop="1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ht="11.45" customHeight="1">
      <c r="A40" s="131">
        <f>+A38+1</f>
        <v>26</v>
      </c>
      <c r="B40" s="205" t="s">
        <v>85</v>
      </c>
      <c r="C40" s="188"/>
      <c r="D40" s="210" t="str">
        <f>+'[9]LOAD_Zone-1_SPP'!D43</f>
        <v xml:space="preserve">SWEPCO Native Load </v>
      </c>
      <c r="E40" s="211">
        <f>+'[9]LOAD_Zone-1_SPP'!E43</f>
        <v>3131</v>
      </c>
      <c r="F40" s="211">
        <f>+'[9]LOAD_Zone-1_SPP'!F43</f>
        <v>2508</v>
      </c>
      <c r="G40" s="211">
        <f>+'[9]LOAD_Zone-1_SPP'!G43</f>
        <v>2503</v>
      </c>
      <c r="H40" s="211">
        <f>+'[9]LOAD_Zone-1_SPP'!H43</f>
        <v>2493</v>
      </c>
      <c r="I40" s="211">
        <f>+'[9]LOAD_Zone-1_SPP'!I43</f>
        <v>2996</v>
      </c>
      <c r="J40" s="211">
        <f>+'[9]LOAD_Zone-1_SPP'!J43</f>
        <v>3396</v>
      </c>
      <c r="K40" s="211">
        <f>+'[9]LOAD_Zone-1_SPP'!K43</f>
        <v>3657</v>
      </c>
      <c r="L40" s="211">
        <f>+'[9]LOAD_Zone-1_SPP'!L43</f>
        <v>3437</v>
      </c>
      <c r="M40" s="211">
        <f>+'[9]LOAD_Zone-1_SPP'!M43</f>
        <v>3425</v>
      </c>
      <c r="N40" s="211">
        <f>+'[9]LOAD_Zone-1_SPP'!N43</f>
        <v>3358</v>
      </c>
      <c r="O40" s="211">
        <f>+'[9]LOAD_Zone-1_SPP'!O43</f>
        <v>2491</v>
      </c>
      <c r="P40" s="211">
        <f>+'[9]LOAD_Zone-1_SPP'!P43</f>
        <v>2823</v>
      </c>
      <c r="Q40" s="188"/>
    </row>
    <row r="41" spans="1:17" ht="11.45" customHeight="1">
      <c r="A41" s="131">
        <f>A40+1</f>
        <v>27</v>
      </c>
      <c r="B41" s="188"/>
      <c r="C41" s="188"/>
      <c r="D41" s="210" t="str">
        <f>+'[9]LOAD_Zone-1_SPP'!D44</f>
        <v>Dolet Hills Aux. Load (not self-generated) no longer included</v>
      </c>
      <c r="E41" s="211">
        <f>+'[9]LOAD_Zone-1_SPP'!E44</f>
        <v>0</v>
      </c>
      <c r="F41" s="211">
        <f>+'[9]LOAD_Zone-1_SPP'!F44</f>
        <v>0</v>
      </c>
      <c r="G41" s="211">
        <f>+'[9]LOAD_Zone-1_SPP'!G44</f>
        <v>2</v>
      </c>
      <c r="H41" s="211">
        <f>+'[9]LOAD_Zone-1_SPP'!H44</f>
        <v>0</v>
      </c>
      <c r="I41" s="211">
        <f>+'[9]LOAD_Zone-1_SPP'!I44</f>
        <v>0</v>
      </c>
      <c r="J41" s="211">
        <f>+'[9]LOAD_Zone-1_SPP'!J44</f>
        <v>0</v>
      </c>
      <c r="K41" s="211">
        <f>+'[9]LOAD_Zone-1_SPP'!K44</f>
        <v>0</v>
      </c>
      <c r="L41" s="211">
        <f>+'[9]LOAD_Zone-1_SPP'!L44</f>
        <v>0</v>
      </c>
      <c r="M41" s="211">
        <f>+'[9]LOAD_Zone-1_SPP'!M44</f>
        <v>0</v>
      </c>
      <c r="N41" s="211">
        <f>+'[9]LOAD_Zone-1_SPP'!N44</f>
        <v>0</v>
      </c>
      <c r="O41" s="211">
        <f>+'[9]LOAD_Zone-1_SPP'!O44</f>
        <v>0</v>
      </c>
      <c r="P41" s="211">
        <f>+'[9]LOAD_Zone-1_SPP'!P44</f>
        <v>0</v>
      </c>
      <c r="Q41" s="188"/>
    </row>
    <row r="42" spans="1:17" ht="12" customHeight="1">
      <c r="A42" s="131">
        <f>A41+1</f>
        <v>28</v>
      </c>
      <c r="B42" s="188"/>
      <c r="C42" s="188"/>
      <c r="D42" s="210" t="str">
        <f>+'[9]LOAD_Zone-1_SPP'!D45</f>
        <v>VALLEY</v>
      </c>
      <c r="E42" s="211">
        <f>+'[9]LOAD_Zone-1_SPP'!E45</f>
        <v>-174</v>
      </c>
      <c r="F42" s="211">
        <f>+'[9]LOAD_Zone-1_SPP'!F45</f>
        <v>-106</v>
      </c>
      <c r="G42" s="211">
        <f>+'[9]LOAD_Zone-1_SPP'!G45</f>
        <v>-84</v>
      </c>
      <c r="H42" s="211">
        <f>+'[9]LOAD_Zone-1_SPP'!H45</f>
        <v>-72</v>
      </c>
      <c r="I42" s="211">
        <f>+'[9]LOAD_Zone-1_SPP'!I45</f>
        <v>-98</v>
      </c>
      <c r="J42" s="211">
        <f>+'[9]LOAD_Zone-1_SPP'!J45</f>
        <v>-126</v>
      </c>
      <c r="K42" s="211">
        <f>+'[9]LOAD_Zone-1_SPP'!K45</f>
        <v>-137</v>
      </c>
      <c r="L42" s="211">
        <f>+'[9]LOAD_Zone-1_SPP'!L45</f>
        <v>-138</v>
      </c>
      <c r="M42" s="211">
        <f>+'[9]LOAD_Zone-1_SPP'!M45</f>
        <v>-109</v>
      </c>
      <c r="N42" s="211">
        <f>+'[9]LOAD_Zone-1_SPP'!N45</f>
        <v>-124</v>
      </c>
      <c r="O42" s="211">
        <f>+'[9]LOAD_Zone-1_SPP'!O45</f>
        <v>-85</v>
      </c>
      <c r="P42" s="211">
        <f>+'[9]LOAD_Zone-1_SPP'!P45</f>
        <v>-142</v>
      </c>
      <c r="Q42" s="188"/>
    </row>
    <row r="43" spans="1:17" ht="11.45" customHeight="1" thickBot="1">
      <c r="A43" s="131">
        <f>A42+1</f>
        <v>29</v>
      </c>
      <c r="B43" s="188"/>
      <c r="C43" s="205" t="s">
        <v>86</v>
      </c>
      <c r="D43" s="215"/>
      <c r="E43" s="214">
        <f>SUM(E40:E42)</f>
        <v>2957</v>
      </c>
      <c r="F43" s="214">
        <f t="shared" ref="F43:P43" si="7">SUM(F40:F42)</f>
        <v>2402</v>
      </c>
      <c r="G43" s="214">
        <f t="shared" si="7"/>
        <v>2421</v>
      </c>
      <c r="H43" s="214">
        <f t="shared" si="7"/>
        <v>2421</v>
      </c>
      <c r="I43" s="214">
        <f t="shared" si="7"/>
        <v>2898</v>
      </c>
      <c r="J43" s="214">
        <f t="shared" si="7"/>
        <v>3270</v>
      </c>
      <c r="K43" s="214">
        <f t="shared" si="7"/>
        <v>3520</v>
      </c>
      <c r="L43" s="214">
        <f t="shared" si="7"/>
        <v>3299</v>
      </c>
      <c r="M43" s="214">
        <f t="shared" si="7"/>
        <v>3316</v>
      </c>
      <c r="N43" s="214">
        <f t="shared" si="7"/>
        <v>3234</v>
      </c>
      <c r="O43" s="214">
        <f t="shared" si="7"/>
        <v>2406</v>
      </c>
      <c r="P43" s="214">
        <f t="shared" si="7"/>
        <v>2681</v>
      </c>
      <c r="Q43" s="188"/>
    </row>
    <row r="44" spans="1:17" ht="11.45" customHeight="1" thickTop="1">
      <c r="B44" s="188"/>
      <c r="C44" s="188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188"/>
    </row>
    <row r="45" spans="1:17" ht="11.45" customHeight="1">
      <c r="A45" s="131">
        <f>A43+1</f>
        <v>30</v>
      </c>
      <c r="B45" s="188"/>
      <c r="C45" s="217" t="s">
        <v>87</v>
      </c>
      <c r="D45" s="205"/>
      <c r="Q45" s="198"/>
    </row>
    <row r="46" spans="1:17" ht="11.45" customHeight="1">
      <c r="B46" s="188"/>
      <c r="C46" s="217" t="s">
        <v>88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>
      <c r="B47" s="188"/>
      <c r="C47" s="188"/>
      <c r="D47" s="18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188"/>
    </row>
    <row r="48" spans="1:17">
      <c r="B48" s="205" t="s">
        <v>89</v>
      </c>
      <c r="C48" s="188"/>
      <c r="D48" s="18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188"/>
    </row>
    <row r="49" spans="2:17">
      <c r="B49" s="205" t="s">
        <v>89</v>
      </c>
      <c r="C49" s="188"/>
      <c r="D49" s="188"/>
      <c r="E49" s="188"/>
      <c r="M49" s="188"/>
      <c r="N49" s="188"/>
      <c r="O49" s="188"/>
      <c r="P49" s="188"/>
      <c r="Q49" s="188"/>
    </row>
    <row r="50" spans="2:17">
      <c r="B50" s="219" t="s">
        <v>90</v>
      </c>
      <c r="C50" s="188"/>
      <c r="D50" s="188"/>
      <c r="E50" s="188"/>
      <c r="F50" s="188"/>
      <c r="M50" s="188"/>
      <c r="N50" s="188"/>
      <c r="O50" s="188"/>
      <c r="P50" s="188"/>
      <c r="Q50" s="188"/>
    </row>
    <row r="51" spans="2:17">
      <c r="B51" s="220" t="s">
        <v>91</v>
      </c>
      <c r="D51" s="188"/>
      <c r="E51" s="188"/>
      <c r="F51" s="188"/>
      <c r="M51" s="188"/>
      <c r="N51" s="188"/>
      <c r="O51" s="188"/>
      <c r="P51" s="188"/>
      <c r="Q51" s="188"/>
    </row>
    <row r="52" spans="2:17">
      <c r="B52" s="220" t="s">
        <v>92</v>
      </c>
      <c r="D52" s="188"/>
      <c r="E52" s="188"/>
      <c r="F52" s="188"/>
      <c r="M52" s="188"/>
      <c r="N52" s="188"/>
      <c r="O52" s="188"/>
      <c r="P52" s="188"/>
      <c r="Q52" s="188"/>
    </row>
    <row r="53" spans="2:17">
      <c r="B53" s="220" t="s">
        <v>93</v>
      </c>
      <c r="D53" s="188"/>
      <c r="E53" s="188"/>
      <c r="F53" s="188"/>
      <c r="M53" s="188"/>
      <c r="N53" s="188"/>
      <c r="O53" s="188"/>
      <c r="P53" s="188"/>
      <c r="Q53" s="188"/>
    </row>
    <row r="54" spans="2:17">
      <c r="B54" s="220" t="s">
        <v>94</v>
      </c>
      <c r="D54" s="188"/>
      <c r="E54" s="188"/>
      <c r="F54" s="188"/>
      <c r="M54" s="188"/>
      <c r="N54" s="188"/>
      <c r="O54" s="188"/>
      <c r="P54" s="188"/>
      <c r="Q54" s="188"/>
    </row>
    <row r="55" spans="2:17">
      <c r="B55" s="220" t="s">
        <v>95</v>
      </c>
      <c r="D55" s="188"/>
      <c r="E55" s="188"/>
      <c r="F55" s="188"/>
      <c r="M55" s="188"/>
      <c r="N55" s="188"/>
      <c r="O55" s="188"/>
      <c r="P55" s="188"/>
      <c r="Q55" s="188"/>
    </row>
    <row r="56" spans="2:17">
      <c r="B56" s="220" t="s">
        <v>96</v>
      </c>
      <c r="D56" s="188"/>
      <c r="E56" s="188"/>
      <c r="F56" s="188"/>
      <c r="M56" s="188"/>
      <c r="N56" s="188"/>
      <c r="O56" s="188"/>
      <c r="P56" s="188"/>
      <c r="Q56" s="188"/>
    </row>
    <row r="57" spans="2:17">
      <c r="B57" s="220"/>
      <c r="D57" s="188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188"/>
    </row>
    <row r="58" spans="2:17">
      <c r="B58" s="220"/>
      <c r="D58" s="188"/>
      <c r="E58" s="188"/>
      <c r="F58" s="188"/>
      <c r="M58" s="188"/>
      <c r="N58" s="188"/>
      <c r="O58" s="188"/>
      <c r="P58" s="188"/>
      <c r="Q58" s="188"/>
    </row>
    <row r="59" spans="2:17">
      <c r="B59" s="220"/>
      <c r="D59" s="188"/>
      <c r="E59" s="188"/>
      <c r="F59" s="188"/>
      <c r="M59" s="188"/>
      <c r="N59" s="188"/>
      <c r="O59" s="188"/>
      <c r="P59" s="188"/>
      <c r="Q59" s="188"/>
    </row>
    <row r="60" spans="2:17">
      <c r="B60" s="220"/>
      <c r="C60" s="201"/>
      <c r="D60" s="212"/>
      <c r="E60" s="201"/>
      <c r="F60" s="201"/>
      <c r="G60" s="212"/>
      <c r="H60" s="201"/>
      <c r="I60" s="201"/>
      <c r="J60" s="201"/>
      <c r="K60" s="201"/>
      <c r="L60" s="201"/>
      <c r="M60" s="201"/>
    </row>
    <row r="61" spans="2:17">
      <c r="B61" s="219"/>
      <c r="C61" s="188"/>
      <c r="D61" s="188"/>
      <c r="E61" s="201"/>
      <c r="G61" s="188"/>
    </row>
    <row r="62" spans="2:17">
      <c r="B62" s="188"/>
      <c r="C62" s="188"/>
      <c r="D62" s="188"/>
    </row>
  </sheetData>
  <mergeCells count="2">
    <mergeCell ref="S7:S8"/>
    <mergeCell ref="T7:T8"/>
  </mergeCells>
  <printOptions horizontalCentered="1"/>
  <pageMargins left="0.25" right="0.25" top="1" bottom="1" header="0.25" footer="0.5"/>
  <pageSetup scale="66" orientation="landscape" horizontalDpi="1200" verticalDpi="1200" r:id="rId1"/>
  <headerFooter alignWithMargins="0">
    <oddHeader xml:space="preserve">&amp;R&amp;16AEP - SPP Formula Rate
Load Worksheet
Page: &amp;P of &amp;N
</oddHeader>
    <oddFooter xml:space="preserve">&amp;R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B1" workbookViewId="0">
      <selection activeCell="F11" sqref="F11"/>
    </sheetView>
  </sheetViews>
  <sheetFormatPr defaultRowHeight="12.75"/>
  <cols>
    <col min="6" max="6" width="10.7109375" bestFit="1" customWidth="1"/>
    <col min="10" max="10" width="10" bestFit="1" customWidth="1"/>
    <col min="16" max="16" width="10.5703125" bestFit="1" customWidth="1"/>
    <col min="18" max="18" width="10" bestFit="1" customWidth="1"/>
  </cols>
  <sheetData>
    <row r="1" spans="1:18" ht="15">
      <c r="A1" s="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5.75">
      <c r="A2" s="314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5.75">
      <c r="A3" s="314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.75">
      <c r="A4" s="181"/>
      <c r="B4" s="322" t="s">
        <v>109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 ht="15.75">
      <c r="A5" s="181"/>
      <c r="B5" s="323" t="s">
        <v>110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15.75">
      <c r="A6" s="181"/>
      <c r="B6" s="324" t="s">
        <v>111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spans="1:18" ht="16.5" thickBot="1">
      <c r="A7" s="181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181"/>
      <c r="M7" s="181"/>
      <c r="N7" s="181"/>
      <c r="O7" s="181"/>
      <c r="P7" s="256"/>
      <c r="Q7" s="256"/>
      <c r="R7" s="256"/>
    </row>
    <row r="8" spans="1:18" ht="78.75">
      <c r="A8" s="181"/>
      <c r="B8" s="255"/>
      <c r="C8" s="255"/>
      <c r="D8" s="255"/>
      <c r="E8" s="257"/>
      <c r="F8" s="258" t="s">
        <v>112</v>
      </c>
      <c r="G8" s="259"/>
      <c r="H8" s="260" t="s">
        <v>113</v>
      </c>
      <c r="I8" s="256"/>
      <c r="J8" s="261">
        <v>2017</v>
      </c>
      <c r="K8" s="256"/>
      <c r="L8" s="181"/>
      <c r="M8" s="181"/>
      <c r="N8" s="181"/>
      <c r="O8" s="181"/>
      <c r="P8" s="259"/>
      <c r="Q8" s="259"/>
      <c r="R8" s="259"/>
    </row>
    <row r="9" spans="1:18" ht="15.75">
      <c r="A9" s="181"/>
      <c r="B9" s="255"/>
      <c r="C9" s="255"/>
      <c r="D9" s="255"/>
      <c r="E9" s="257"/>
      <c r="F9" s="262"/>
      <c r="G9" s="259"/>
      <c r="H9" s="263" t="s">
        <v>114</v>
      </c>
      <c r="I9" s="264"/>
      <c r="J9" s="265">
        <f>J8+1</f>
        <v>2018</v>
      </c>
      <c r="K9" s="181"/>
      <c r="L9" s="181"/>
      <c r="M9" s="181"/>
      <c r="N9" s="181"/>
      <c r="O9" s="181"/>
      <c r="P9" s="259"/>
      <c r="Q9" s="259"/>
      <c r="R9" s="259"/>
    </row>
    <row r="10" spans="1:18" ht="16.5" thickBot="1">
      <c r="A10" s="181"/>
      <c r="B10" s="255"/>
      <c r="C10" s="255"/>
      <c r="D10" s="255"/>
      <c r="E10" s="266"/>
      <c r="F10" s="267">
        <f>'2017 Refund Summary'!E13</f>
        <v>2589535.3026384441</v>
      </c>
      <c r="G10" s="268"/>
      <c r="H10" s="263" t="s">
        <v>114</v>
      </c>
      <c r="I10" s="264"/>
      <c r="J10" s="265">
        <f>J9+1</f>
        <v>2019</v>
      </c>
      <c r="K10" s="181"/>
      <c r="L10" s="181"/>
      <c r="M10" s="181"/>
      <c r="N10" s="181"/>
      <c r="O10" s="181"/>
      <c r="P10" s="259"/>
      <c r="Q10" s="259"/>
      <c r="R10" s="259"/>
    </row>
    <row r="11" spans="1:18" ht="15.75">
      <c r="A11" s="181"/>
      <c r="B11" s="255"/>
      <c r="C11" s="255"/>
      <c r="D11" s="255"/>
      <c r="E11" s="269"/>
      <c r="F11" s="269"/>
      <c r="G11" s="269"/>
      <c r="H11" s="270"/>
      <c r="I11" s="269"/>
      <c r="J11" s="271"/>
      <c r="K11" s="181"/>
      <c r="L11" s="181"/>
      <c r="M11" s="181"/>
      <c r="N11" s="181"/>
      <c r="O11" s="181"/>
      <c r="P11" s="259"/>
      <c r="Q11" s="259"/>
      <c r="R11" s="259"/>
    </row>
    <row r="12" spans="1:18" ht="16.5" thickBot="1">
      <c r="A12" s="181"/>
      <c r="B12" s="272"/>
      <c r="C12" s="273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4"/>
      <c r="O12" s="274"/>
      <c r="P12" s="274"/>
      <c r="Q12" s="274"/>
      <c r="R12" s="274"/>
    </row>
    <row r="13" spans="1:18" ht="15.75">
      <c r="A13" s="181"/>
      <c r="B13" s="275"/>
      <c r="C13" s="276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59"/>
      <c r="O13" s="259"/>
      <c r="P13" s="259"/>
      <c r="Q13" s="259"/>
      <c r="R13" s="259"/>
    </row>
    <row r="14" spans="1:18" ht="141.75">
      <c r="A14" s="181"/>
      <c r="B14" s="277" t="s">
        <v>115</v>
      </c>
      <c r="C14" s="276"/>
      <c r="D14" s="278" t="s">
        <v>116</v>
      </c>
      <c r="E14" s="278"/>
      <c r="F14" s="278" t="s">
        <v>117</v>
      </c>
      <c r="G14" s="278"/>
      <c r="H14" s="278" t="s">
        <v>118</v>
      </c>
      <c r="I14" s="269"/>
      <c r="J14" s="279" t="s">
        <v>119</v>
      </c>
      <c r="K14" s="269"/>
      <c r="L14" s="278" t="s">
        <v>120</v>
      </c>
      <c r="M14" s="280"/>
      <c r="N14" s="279" t="s">
        <v>121</v>
      </c>
      <c r="O14" s="279"/>
      <c r="P14" s="278" t="s">
        <v>122</v>
      </c>
      <c r="Q14" s="281"/>
      <c r="R14" s="278" t="s">
        <v>123</v>
      </c>
    </row>
    <row r="15" spans="1:18" ht="15.75">
      <c r="A15" s="181"/>
      <c r="B15" s="282"/>
      <c r="C15" s="276"/>
      <c r="D15" s="259"/>
      <c r="E15" s="259"/>
      <c r="F15" s="259"/>
      <c r="G15" s="259"/>
      <c r="H15" s="259"/>
      <c r="I15" s="283"/>
      <c r="J15" s="283"/>
      <c r="K15" s="283"/>
      <c r="L15" s="181"/>
      <c r="M15" s="181"/>
      <c r="N15" s="259"/>
      <c r="O15" s="259"/>
      <c r="P15" s="259"/>
      <c r="Q15" s="259"/>
      <c r="R15" s="259"/>
    </row>
    <row r="16" spans="1:18" ht="15.75">
      <c r="A16" s="181"/>
      <c r="B16" s="284" t="s">
        <v>124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59"/>
      <c r="M16" s="259"/>
      <c r="N16" s="280"/>
      <c r="O16" s="280"/>
      <c r="P16" s="276"/>
      <c r="Q16" s="276"/>
      <c r="R16" s="276"/>
    </row>
    <row r="17" spans="1:19" ht="15.75">
      <c r="A17" s="181"/>
      <c r="B17" s="285" t="s">
        <v>125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59"/>
      <c r="M17" s="259"/>
      <c r="N17" s="280"/>
      <c r="O17" s="280"/>
      <c r="P17" s="276"/>
      <c r="Q17" s="276"/>
      <c r="R17" s="276"/>
    </row>
    <row r="18" spans="1:19" ht="15.75">
      <c r="A18" s="181"/>
      <c r="B18" s="286"/>
      <c r="C18" s="256"/>
      <c r="D18" s="287"/>
      <c r="E18" s="288"/>
      <c r="F18" s="287"/>
      <c r="G18" s="287"/>
      <c r="H18" s="287"/>
      <c r="I18" s="287"/>
      <c r="J18" s="287"/>
      <c r="K18" s="288"/>
      <c r="L18" s="289"/>
      <c r="M18" s="290"/>
      <c r="N18" s="287"/>
      <c r="O18" s="287"/>
      <c r="P18" s="287"/>
      <c r="Q18" s="287"/>
      <c r="R18" s="287"/>
    </row>
    <row r="19" spans="1:19" ht="15.75">
      <c r="A19" s="181"/>
      <c r="B19" s="286"/>
      <c r="C19" s="256"/>
      <c r="D19" s="287"/>
      <c r="E19" s="288"/>
      <c r="F19" s="287"/>
      <c r="G19" s="287"/>
      <c r="H19" s="287"/>
      <c r="I19" s="287"/>
      <c r="J19" s="287"/>
      <c r="K19" s="288"/>
      <c r="L19" s="289"/>
      <c r="M19" s="291"/>
      <c r="N19" s="287"/>
      <c r="O19" s="287"/>
      <c r="P19" s="287"/>
      <c r="Q19" s="287"/>
      <c r="R19" s="287"/>
    </row>
    <row r="20" spans="1:19" ht="15.75">
      <c r="A20" s="181"/>
      <c r="B20" s="286">
        <f>DATE($J$8,S20,5)</f>
        <v>42891</v>
      </c>
      <c r="C20" s="256"/>
      <c r="D20" s="287">
        <f>+F10/209*25</f>
        <v>309753.02663139283</v>
      </c>
      <c r="E20" s="288"/>
      <c r="F20" s="287">
        <f>D19+F19</f>
        <v>0</v>
      </c>
      <c r="G20" s="287"/>
      <c r="H20" s="287">
        <f>SUM($N$18:$N$18)</f>
        <v>0</v>
      </c>
      <c r="I20" s="287"/>
      <c r="J20" s="287">
        <f t="shared" ref="J20:J25" si="0">F20+H20</f>
        <v>0</v>
      </c>
      <c r="K20" s="288"/>
      <c r="L20" s="289">
        <f>+'[10]Interest Rate'!E18</f>
        <v>3.0000000000000001E-3</v>
      </c>
      <c r="M20" s="291"/>
      <c r="N20" s="287">
        <f t="shared" ref="N20:N26" si="1">J20*L20</f>
        <v>0</v>
      </c>
      <c r="O20" s="287"/>
      <c r="P20" s="287"/>
      <c r="Q20" s="287"/>
      <c r="R20" s="287">
        <f>SUM($D$18:D20)+SUM($N$18:N20)</f>
        <v>309753.02663139283</v>
      </c>
      <c r="S20">
        <v>6</v>
      </c>
    </row>
    <row r="21" spans="1:19" ht="15.75">
      <c r="A21" s="181"/>
      <c r="B21" s="286">
        <f>DATE($J$8,S21,1)</f>
        <v>42917</v>
      </c>
      <c r="C21" s="256"/>
      <c r="D21" s="287">
        <f>+$F$10/209*31</f>
        <v>384093.75302292709</v>
      </c>
      <c r="E21" s="288"/>
      <c r="F21" s="287">
        <f t="shared" ref="F21:F24" si="2">D20+F20</f>
        <v>309753.02663139283</v>
      </c>
      <c r="G21" s="287"/>
      <c r="H21" s="287">
        <f>$H$20+SUM($N$19:$N$20)</f>
        <v>0</v>
      </c>
      <c r="I21" s="287"/>
      <c r="J21" s="287">
        <f t="shared" si="0"/>
        <v>309753.02663139283</v>
      </c>
      <c r="K21" s="288"/>
      <c r="L21" s="289">
        <f>+'[10]Interest Rate'!E19</f>
        <v>3.3999999999999998E-3</v>
      </c>
      <c r="M21" s="291"/>
      <c r="N21" s="287">
        <f t="shared" si="1"/>
        <v>1053.1602905467355</v>
      </c>
      <c r="O21" s="287"/>
      <c r="P21" s="287"/>
      <c r="Q21" s="287"/>
      <c r="R21" s="287">
        <f>SUM($D$18:D21)+SUM($N$18:N21)</f>
        <v>694899.93994486658</v>
      </c>
      <c r="S21">
        <v>7</v>
      </c>
    </row>
    <row r="22" spans="1:19" ht="15.75">
      <c r="A22" s="181"/>
      <c r="B22" s="286">
        <f t="shared" ref="B22:B26" si="3">DATE($J$8,S22,1)</f>
        <v>42948</v>
      </c>
      <c r="C22" s="256"/>
      <c r="D22" s="287">
        <f>+$F$10/209*31</f>
        <v>384093.75302292709</v>
      </c>
      <c r="E22" s="288"/>
      <c r="F22" s="287">
        <f t="shared" si="2"/>
        <v>693846.77965431986</v>
      </c>
      <c r="G22" s="287"/>
      <c r="H22" s="287">
        <f>$H$20+SUM($N$19:$N$20)</f>
        <v>0</v>
      </c>
      <c r="I22" s="287"/>
      <c r="J22" s="287">
        <f t="shared" si="0"/>
        <v>693846.77965431986</v>
      </c>
      <c r="K22" s="288"/>
      <c r="L22" s="289">
        <f>+'[10]Interest Rate'!E20</f>
        <v>3.3999999999999998E-3</v>
      </c>
      <c r="M22" s="291"/>
      <c r="N22" s="287">
        <f t="shared" si="1"/>
        <v>2359.0790508246873</v>
      </c>
      <c r="O22" s="287"/>
      <c r="P22" s="287"/>
      <c r="Q22" s="287"/>
      <c r="R22" s="287">
        <f>SUM($D$18:D22)+SUM($N$18:N22)</f>
        <v>1081352.7720186184</v>
      </c>
      <c r="S22">
        <v>8</v>
      </c>
    </row>
    <row r="23" spans="1:19" ht="15.75">
      <c r="A23" s="181"/>
      <c r="B23" s="286">
        <f t="shared" si="3"/>
        <v>42979</v>
      </c>
      <c r="C23" s="256"/>
      <c r="D23" s="287">
        <f>+$F$10/209*30</f>
        <v>371703.63195767137</v>
      </c>
      <c r="E23" s="288"/>
      <c r="F23" s="287">
        <f t="shared" si="2"/>
        <v>1077940.532677247</v>
      </c>
      <c r="G23" s="287"/>
      <c r="H23" s="287">
        <f>$H$20+SUM($N$19:$N$20)</f>
        <v>0</v>
      </c>
      <c r="I23" s="287"/>
      <c r="J23" s="287">
        <f t="shared" si="0"/>
        <v>1077940.532677247</v>
      </c>
      <c r="K23" s="288"/>
      <c r="L23" s="289">
        <f>+'[10]Interest Rate'!E21</f>
        <v>3.3E-3</v>
      </c>
      <c r="M23" s="291"/>
      <c r="N23" s="287">
        <f t="shared" si="1"/>
        <v>3557.203757834915</v>
      </c>
      <c r="O23" s="287"/>
      <c r="P23" s="287"/>
      <c r="Q23" s="287"/>
      <c r="R23" s="287">
        <f>SUM($D$18:D23)+SUM($N$18:N23)</f>
        <v>1456613.6077341246</v>
      </c>
      <c r="S23">
        <v>9</v>
      </c>
    </row>
    <row r="24" spans="1:19" ht="15.75">
      <c r="A24" s="181"/>
      <c r="B24" s="286">
        <f t="shared" si="3"/>
        <v>43009</v>
      </c>
      <c r="C24" s="256"/>
      <c r="D24" s="287">
        <f>+$F$10/209*31</f>
        <v>384093.75302292709</v>
      </c>
      <c r="E24" s="288"/>
      <c r="F24" s="287">
        <f t="shared" si="2"/>
        <v>1449644.1646349183</v>
      </c>
      <c r="G24" s="287"/>
      <c r="H24" s="287">
        <f>$H$23+SUM($N$21:$N$23)</f>
        <v>6969.4430992063371</v>
      </c>
      <c r="I24" s="287"/>
      <c r="J24" s="287">
        <f t="shared" si="0"/>
        <v>1456613.6077341246</v>
      </c>
      <c r="K24" s="288"/>
      <c r="L24" s="289">
        <f>+'[10]Interest Rate'!E22</f>
        <v>3.5999999999999999E-3</v>
      </c>
      <c r="M24" s="291"/>
      <c r="N24" s="287">
        <f t="shared" si="1"/>
        <v>5243.8089878428482</v>
      </c>
      <c r="O24" s="287"/>
      <c r="P24" s="287"/>
      <c r="Q24" s="287"/>
      <c r="R24" s="287">
        <f>SUM($D$18:D24)+SUM($N$18:N24)</f>
        <v>1845951.1697448946</v>
      </c>
      <c r="S24">
        <v>10</v>
      </c>
    </row>
    <row r="25" spans="1:19" ht="15.75">
      <c r="A25" s="181"/>
      <c r="B25" s="286">
        <f t="shared" si="3"/>
        <v>43040</v>
      </c>
      <c r="C25" s="256"/>
      <c r="D25" s="287">
        <f>+$F$10/209*30</f>
        <v>371703.63195767137</v>
      </c>
      <c r="E25" s="288"/>
      <c r="F25" s="287">
        <f>D24+F24</f>
        <v>1833737.9176578454</v>
      </c>
      <c r="G25" s="287"/>
      <c r="H25" s="287">
        <f>$H$23+SUM($N$21:$N$23)</f>
        <v>6969.4430992063371</v>
      </c>
      <c r="I25" s="287"/>
      <c r="J25" s="287">
        <f t="shared" si="0"/>
        <v>1840707.3607570517</v>
      </c>
      <c r="K25" s="288"/>
      <c r="L25" s="289">
        <f>+'[10]Interest Rate'!E23</f>
        <v>3.5000000000000001E-3</v>
      </c>
      <c r="M25" s="291"/>
      <c r="N25" s="287">
        <f t="shared" si="1"/>
        <v>6442.4757626496812</v>
      </c>
      <c r="O25" s="287"/>
      <c r="P25" s="287"/>
      <c r="Q25" s="287"/>
      <c r="R25" s="287">
        <f>SUM($D$18:D25)+SUM($N$18:N25)</f>
        <v>2224097.2774652159</v>
      </c>
      <c r="S25">
        <v>11</v>
      </c>
    </row>
    <row r="26" spans="1:19" ht="15.75">
      <c r="A26" s="181"/>
      <c r="B26" s="286">
        <f t="shared" si="3"/>
        <v>43070</v>
      </c>
      <c r="C26" s="256"/>
      <c r="D26" s="287">
        <f>+$F$10/209*31</f>
        <v>384093.75302292709</v>
      </c>
      <c r="E26" s="288"/>
      <c r="F26" s="287">
        <f>D25+F25</f>
        <v>2205441.5496155168</v>
      </c>
      <c r="G26" s="287"/>
      <c r="H26" s="287">
        <f>$H$23+SUM($N$21:$N$23)</f>
        <v>6969.4430992063371</v>
      </c>
      <c r="I26" s="287"/>
      <c r="J26" s="287">
        <f>F26+H26</f>
        <v>2212410.9927147231</v>
      </c>
      <c r="K26" s="288"/>
      <c r="L26" s="289">
        <f>+'[10]Interest Rate'!E24</f>
        <v>3.5999999999999999E-3</v>
      </c>
      <c r="M26" s="291"/>
      <c r="N26" s="287">
        <f t="shared" si="1"/>
        <v>7964.6795737730026</v>
      </c>
      <c r="O26" s="292"/>
      <c r="P26" s="287"/>
      <c r="Q26" s="287"/>
      <c r="R26" s="287">
        <f>SUM($D$18:D26)+SUM($N$18:N26)</f>
        <v>2616155.7100619162</v>
      </c>
      <c r="S26">
        <v>12</v>
      </c>
    </row>
    <row r="27" spans="1:19" ht="15.75">
      <c r="A27" s="181"/>
      <c r="B27" s="256"/>
      <c r="C27" s="256"/>
      <c r="D27" s="287"/>
      <c r="E27" s="288"/>
      <c r="F27" s="287"/>
      <c r="G27" s="287"/>
      <c r="H27" s="287"/>
      <c r="I27" s="287"/>
      <c r="J27" s="287"/>
      <c r="K27" s="288"/>
      <c r="L27" s="293"/>
      <c r="M27" s="294"/>
      <c r="N27" s="292"/>
      <c r="O27" s="292"/>
      <c r="P27" s="287"/>
      <c r="Q27" s="287"/>
      <c r="R27" s="295"/>
    </row>
    <row r="28" spans="1:19" ht="15.75">
      <c r="A28" s="181"/>
      <c r="B28" s="285" t="s">
        <v>126</v>
      </c>
      <c r="C28" s="256"/>
      <c r="D28" s="287"/>
      <c r="E28" s="288"/>
      <c r="F28" s="287"/>
      <c r="G28" s="287"/>
      <c r="H28" s="287"/>
      <c r="I28" s="287"/>
      <c r="J28" s="287"/>
      <c r="K28" s="288"/>
      <c r="L28" s="276"/>
      <c r="M28" s="256"/>
      <c r="N28" s="287"/>
      <c r="O28" s="287"/>
      <c r="P28" s="287" t="s">
        <v>20</v>
      </c>
      <c r="Q28" s="287"/>
      <c r="R28" s="296"/>
    </row>
    <row r="29" spans="1:19" ht="15.75">
      <c r="A29" s="181"/>
      <c r="B29" s="286">
        <f>DATE($J$9,S29,1)</f>
        <v>43101</v>
      </c>
      <c r="C29" s="256"/>
      <c r="D29" s="287">
        <v>0</v>
      </c>
      <c r="E29" s="288"/>
      <c r="F29" s="287">
        <f>D26+F26</f>
        <v>2589535.3026384441</v>
      </c>
      <c r="G29" s="287"/>
      <c r="H29" s="287">
        <f>$H$26+SUM($N$24:$N$26)</f>
        <v>26620.407423471872</v>
      </c>
      <c r="I29" s="287"/>
      <c r="J29" s="287">
        <f>F29+H29</f>
        <v>2616155.7100619162</v>
      </c>
      <c r="K29" s="288"/>
      <c r="L29" s="289">
        <f>+'[10]Interest Rate'!E25</f>
        <v>3.5999999999999999E-3</v>
      </c>
      <c r="M29" s="290"/>
      <c r="N29" s="287">
        <f t="shared" ref="N29:N40" si="4">J29*L29</f>
        <v>9418.1605562228979</v>
      </c>
      <c r="O29" s="287"/>
      <c r="P29" s="287"/>
      <c r="Q29" s="287"/>
      <c r="R29" s="287">
        <f>SUM($D$18:D29)+SUM($N$18:N29)</f>
        <v>2625573.8706181389</v>
      </c>
      <c r="S29">
        <v>1</v>
      </c>
    </row>
    <row r="30" spans="1:19" ht="15.75">
      <c r="A30" s="181"/>
      <c r="B30" s="286">
        <f t="shared" ref="B30:B40" si="5">DATE($J$9,S30,1)</f>
        <v>43132</v>
      </c>
      <c r="C30" s="256"/>
      <c r="D30" s="287">
        <v>0</v>
      </c>
      <c r="E30" s="288"/>
      <c r="F30" s="287">
        <f>D29+F29</f>
        <v>2589535.3026384441</v>
      </c>
      <c r="G30" s="287"/>
      <c r="H30" s="287">
        <f>$H$26+SUM($N$24:$N$26)</f>
        <v>26620.407423471872</v>
      </c>
      <c r="I30" s="287"/>
      <c r="J30" s="287">
        <f>F30+H30</f>
        <v>2616155.7100619162</v>
      </c>
      <c r="K30" s="288"/>
      <c r="L30" s="289">
        <f>+'[10]Interest Rate'!E26</f>
        <v>3.3E-3</v>
      </c>
      <c r="M30" s="291"/>
      <c r="N30" s="287">
        <f t="shared" si="4"/>
        <v>8633.3138432043233</v>
      </c>
      <c r="O30" s="287"/>
      <c r="P30" s="287"/>
      <c r="Q30" s="287"/>
      <c r="R30" s="287">
        <f>SUM($D$18:D30)+SUM($N$18:N30)</f>
        <v>2634207.1844613431</v>
      </c>
      <c r="S30">
        <v>2</v>
      </c>
    </row>
    <row r="31" spans="1:19" ht="15.75">
      <c r="A31" s="181"/>
      <c r="B31" s="286">
        <f t="shared" si="5"/>
        <v>43160</v>
      </c>
      <c r="C31" s="256"/>
      <c r="D31" s="287">
        <v>0</v>
      </c>
      <c r="E31" s="288"/>
      <c r="F31" s="287">
        <f t="shared" ref="F31:F39" si="6">D30+F30</f>
        <v>2589535.3026384441</v>
      </c>
      <c r="G31" s="287"/>
      <c r="H31" s="287">
        <f>$H$26+SUM($N$24:$N$26)</f>
        <v>26620.407423471872</v>
      </c>
      <c r="I31" s="287"/>
      <c r="J31" s="287">
        <f t="shared" ref="J31:J37" si="7">F31+H31</f>
        <v>2616155.7100619162</v>
      </c>
      <c r="K31" s="288"/>
      <c r="L31" s="289">
        <f>+'[10]Interest Rate'!E27</f>
        <v>3.5999999999999999E-3</v>
      </c>
      <c r="M31" s="291"/>
      <c r="N31" s="287">
        <f t="shared" si="4"/>
        <v>9418.1605562228979</v>
      </c>
      <c r="O31" s="287"/>
      <c r="P31" s="287"/>
      <c r="Q31" s="287"/>
      <c r="R31" s="287">
        <f>SUM($D$18:D31)+SUM($N$18:N31)</f>
        <v>2643625.3450175659</v>
      </c>
      <c r="S31">
        <v>3</v>
      </c>
    </row>
    <row r="32" spans="1:19" ht="15.75">
      <c r="A32" s="181"/>
      <c r="B32" s="286">
        <f t="shared" si="5"/>
        <v>43191</v>
      </c>
      <c r="C32" s="256"/>
      <c r="D32" s="287">
        <v>0</v>
      </c>
      <c r="E32" s="288"/>
      <c r="F32" s="287">
        <f t="shared" si="6"/>
        <v>2589535.3026384441</v>
      </c>
      <c r="G32" s="287"/>
      <c r="H32" s="287">
        <f>$H$31+SUM($N$29:$N$31)</f>
        <v>54090.042379121995</v>
      </c>
      <c r="I32" s="287"/>
      <c r="J32" s="287">
        <f>F32+H32</f>
        <v>2643625.3450175663</v>
      </c>
      <c r="K32" s="288"/>
      <c r="L32" s="289">
        <f>+'[10]Interest Rate'!E28</f>
        <v>3.7000000000000002E-3</v>
      </c>
      <c r="M32" s="291"/>
      <c r="N32" s="287">
        <f t="shared" si="4"/>
        <v>9781.4137765649957</v>
      </c>
      <c r="O32" s="287"/>
      <c r="P32" s="287"/>
      <c r="Q32" s="287"/>
      <c r="R32" s="287">
        <f>SUM($D$18:D32)+SUM($N$18:N32)</f>
        <v>2653406.7587941312</v>
      </c>
      <c r="S32">
        <v>4</v>
      </c>
    </row>
    <row r="33" spans="1:19" ht="15.75">
      <c r="A33" s="181"/>
      <c r="B33" s="286">
        <f t="shared" si="5"/>
        <v>43221</v>
      </c>
      <c r="C33" s="256"/>
      <c r="D33" s="287">
        <v>0</v>
      </c>
      <c r="E33" s="288"/>
      <c r="F33" s="287">
        <f t="shared" si="6"/>
        <v>2589535.3026384441</v>
      </c>
      <c r="G33" s="287"/>
      <c r="H33" s="287">
        <f>$H$31+SUM($N$29:$N$31)</f>
        <v>54090.042379121995</v>
      </c>
      <c r="I33" s="287"/>
      <c r="J33" s="287">
        <f t="shared" si="7"/>
        <v>2643625.3450175663</v>
      </c>
      <c r="K33" s="288"/>
      <c r="L33" s="289">
        <f>+'[10]Interest Rate'!E29</f>
        <v>3.8E-3</v>
      </c>
      <c r="M33" s="291"/>
      <c r="N33" s="287">
        <f t="shared" si="4"/>
        <v>10045.776311066753</v>
      </c>
      <c r="O33" s="287"/>
      <c r="P33" s="287"/>
      <c r="Q33" s="287"/>
      <c r="R33" s="287">
        <f>SUM($D$18:D33)+SUM($N$18:N33)</f>
        <v>2663452.5351051977</v>
      </c>
      <c r="S33">
        <v>5</v>
      </c>
    </row>
    <row r="34" spans="1:19" ht="15.75">
      <c r="A34" s="181"/>
      <c r="B34" s="286">
        <f t="shared" si="5"/>
        <v>43252</v>
      </c>
      <c r="C34" s="256"/>
      <c r="D34" s="287">
        <v>0</v>
      </c>
      <c r="E34" s="288"/>
      <c r="F34" s="287">
        <f t="shared" si="6"/>
        <v>2589535.3026384441</v>
      </c>
      <c r="G34" s="287"/>
      <c r="H34" s="287">
        <f>$H$31+SUM($N$29:$N$31)</f>
        <v>54090.042379121995</v>
      </c>
      <c r="I34" s="287"/>
      <c r="J34" s="287">
        <f t="shared" si="7"/>
        <v>2643625.3450175663</v>
      </c>
      <c r="K34" s="288"/>
      <c r="L34" s="289">
        <f>+'[10]Interest Rate'!E30</f>
        <v>3.7000000000000002E-3</v>
      </c>
      <c r="M34" s="291"/>
      <c r="N34" s="287">
        <f t="shared" si="4"/>
        <v>9781.4137765649957</v>
      </c>
      <c r="O34" s="287"/>
      <c r="P34" s="287"/>
      <c r="Q34" s="287"/>
      <c r="R34" s="287">
        <f>SUM($D$18:D34)+SUM($N$18:N34)</f>
        <v>2673233.948881763</v>
      </c>
      <c r="S34">
        <v>6</v>
      </c>
    </row>
    <row r="35" spans="1:19" ht="15.75">
      <c r="A35" s="181"/>
      <c r="B35" s="286">
        <f t="shared" si="5"/>
        <v>43282</v>
      </c>
      <c r="C35" s="256"/>
      <c r="D35" s="287">
        <v>0</v>
      </c>
      <c r="E35" s="288"/>
      <c r="F35" s="287">
        <f t="shared" si="6"/>
        <v>2589535.3026384441</v>
      </c>
      <c r="G35" s="287"/>
      <c r="H35" s="287">
        <f>$H$34+SUM($N$32:$N$34)</f>
        <v>83698.646243318741</v>
      </c>
      <c r="I35" s="287"/>
      <c r="J35" s="287">
        <f>F35+H35</f>
        <v>2673233.948881763</v>
      </c>
      <c r="K35" s="288"/>
      <c r="L35" s="289">
        <f>+'[10]Interest Rate'!E31</f>
        <v>4.0000000000000001E-3</v>
      </c>
      <c r="M35" s="291"/>
      <c r="N35" s="287">
        <f t="shared" si="4"/>
        <v>10692.935795527052</v>
      </c>
      <c r="O35" s="287"/>
      <c r="P35" s="287"/>
      <c r="Q35" s="287"/>
      <c r="R35" s="287">
        <f>SUM($D$18:D35)+SUM($N$18:N35)</f>
        <v>2683926.88467729</v>
      </c>
      <c r="S35">
        <v>7</v>
      </c>
    </row>
    <row r="36" spans="1:19" ht="15.75">
      <c r="A36" s="181"/>
      <c r="B36" s="286">
        <f t="shared" si="5"/>
        <v>43313</v>
      </c>
      <c r="C36" s="256"/>
      <c r="D36" s="287">
        <v>0</v>
      </c>
      <c r="E36" s="288"/>
      <c r="F36" s="287">
        <f t="shared" si="6"/>
        <v>2589535.3026384441</v>
      </c>
      <c r="G36" s="287"/>
      <c r="H36" s="287">
        <f>$H$34+SUM($N$32:$N$34)</f>
        <v>83698.646243318741</v>
      </c>
      <c r="I36" s="287"/>
      <c r="J36" s="287">
        <f t="shared" si="7"/>
        <v>2673233.948881763</v>
      </c>
      <c r="K36" s="288"/>
      <c r="L36" s="289">
        <f>+'[10]Interest Rate'!E32</f>
        <v>4.0000000000000001E-3</v>
      </c>
      <c r="M36" s="291"/>
      <c r="N36" s="287">
        <f t="shared" si="4"/>
        <v>10692.935795527052</v>
      </c>
      <c r="O36" s="287"/>
      <c r="P36" s="287"/>
      <c r="Q36" s="287"/>
      <c r="R36" s="287">
        <f>SUM($D$18:D36)+SUM($N$18:N36)</f>
        <v>2694619.8204728169</v>
      </c>
      <c r="S36">
        <v>8</v>
      </c>
    </row>
    <row r="37" spans="1:19" ht="15.75">
      <c r="A37" s="181"/>
      <c r="B37" s="286">
        <f t="shared" si="5"/>
        <v>43344</v>
      </c>
      <c r="C37" s="256"/>
      <c r="D37" s="287">
        <v>0</v>
      </c>
      <c r="E37" s="288"/>
      <c r="F37" s="287">
        <f t="shared" si="6"/>
        <v>2589535.3026384441</v>
      </c>
      <c r="G37" s="287"/>
      <c r="H37" s="287">
        <f>$H$34+SUM($N$32:$N$34)</f>
        <v>83698.646243318741</v>
      </c>
      <c r="I37" s="287"/>
      <c r="J37" s="287">
        <f t="shared" si="7"/>
        <v>2673233.948881763</v>
      </c>
      <c r="K37" s="288"/>
      <c r="L37" s="289">
        <f>+'[10]Interest Rate'!E33</f>
        <v>3.8999999999999998E-3</v>
      </c>
      <c r="M37" s="291"/>
      <c r="N37" s="287">
        <f t="shared" si="4"/>
        <v>10425.612400638875</v>
      </c>
      <c r="O37" s="287"/>
      <c r="P37" s="287"/>
      <c r="Q37" s="287"/>
      <c r="R37" s="287">
        <f>SUM($D$18:D37)+SUM($N$18:N37)</f>
        <v>2705045.4328734558</v>
      </c>
      <c r="S37">
        <v>9</v>
      </c>
    </row>
    <row r="38" spans="1:19" ht="15.75">
      <c r="A38" s="181"/>
      <c r="B38" s="286">
        <f t="shared" si="5"/>
        <v>43374</v>
      </c>
      <c r="C38" s="256"/>
      <c r="D38" s="287">
        <v>0</v>
      </c>
      <c r="E38" s="288"/>
      <c r="F38" s="287">
        <f t="shared" si="6"/>
        <v>2589535.3026384441</v>
      </c>
      <c r="G38" s="287"/>
      <c r="H38" s="287">
        <f>$H$37+SUM($N$35:$N$37)</f>
        <v>115510.13023501172</v>
      </c>
      <c r="I38" s="287"/>
      <c r="J38" s="287">
        <f>F38+H38</f>
        <v>2705045.4328734558</v>
      </c>
      <c r="K38" s="288"/>
      <c r="L38" s="289">
        <f>+'[10]Interest Rate'!E34</f>
        <v>4.1999999999999997E-3</v>
      </c>
      <c r="M38" s="291"/>
      <c r="N38" s="287">
        <f t="shared" si="4"/>
        <v>11361.190818068513</v>
      </c>
      <c r="O38" s="287"/>
      <c r="P38" s="287"/>
      <c r="Q38" s="287"/>
      <c r="R38" s="287">
        <f>SUM($D$18:D38)+SUM($N$18:N38)</f>
        <v>2716406.6236915244</v>
      </c>
      <c r="S38">
        <v>10</v>
      </c>
    </row>
    <row r="39" spans="1:19" ht="15.75">
      <c r="A39" s="181"/>
      <c r="B39" s="286">
        <f t="shared" si="5"/>
        <v>43405</v>
      </c>
      <c r="C39" s="256"/>
      <c r="D39" s="287">
        <v>0</v>
      </c>
      <c r="E39" s="288"/>
      <c r="F39" s="287">
        <f t="shared" si="6"/>
        <v>2589535.3026384441</v>
      </c>
      <c r="G39" s="287"/>
      <c r="H39" s="287">
        <f>$H$37+SUM($N$35:$N$37)</f>
        <v>115510.13023501172</v>
      </c>
      <c r="I39" s="287"/>
      <c r="J39" s="287">
        <f>F39+H39</f>
        <v>2705045.4328734558</v>
      </c>
      <c r="K39" s="288"/>
      <c r="L39" s="289">
        <f>+'[10]Interest Rate'!E35</f>
        <v>4.1000000000000003E-3</v>
      </c>
      <c r="M39" s="291"/>
      <c r="N39" s="287">
        <f t="shared" si="4"/>
        <v>11090.68627478117</v>
      </c>
      <c r="O39" s="287"/>
      <c r="P39" s="287"/>
      <c r="Q39" s="287"/>
      <c r="R39" s="287">
        <f>SUM($D$18:D39)+SUM($N$18:N39)</f>
        <v>2727497.3099663053</v>
      </c>
      <c r="S39">
        <v>11</v>
      </c>
    </row>
    <row r="40" spans="1:19" ht="15.75">
      <c r="A40" s="181"/>
      <c r="B40" s="286">
        <f t="shared" si="5"/>
        <v>43435</v>
      </c>
      <c r="C40" s="256"/>
      <c r="D40" s="287">
        <v>0</v>
      </c>
      <c r="E40" s="288"/>
      <c r="F40" s="287">
        <f>D39+F39</f>
        <v>2589535.3026384441</v>
      </c>
      <c r="G40" s="287"/>
      <c r="H40" s="287">
        <f>$H$37+SUM($N$35:$N$37)</f>
        <v>115510.13023501172</v>
      </c>
      <c r="I40" s="287"/>
      <c r="J40" s="287">
        <f>F40+H40</f>
        <v>2705045.4328734558</v>
      </c>
      <c r="K40" s="288"/>
      <c r="L40" s="289">
        <f>+'[10]Interest Rate'!E36</f>
        <v>4.1999999999999997E-3</v>
      </c>
      <c r="M40" s="291"/>
      <c r="N40" s="287">
        <f t="shared" si="4"/>
        <v>11361.190818068513</v>
      </c>
      <c r="O40" s="292"/>
      <c r="P40" s="287"/>
      <c r="Q40" s="287"/>
      <c r="R40" s="287">
        <f>SUM($D$18:D40)+SUM($N$18:N40)</f>
        <v>2738858.5007843738</v>
      </c>
      <c r="S40">
        <v>12</v>
      </c>
    </row>
    <row r="41" spans="1:19" ht="15.75">
      <c r="A41" s="181"/>
      <c r="B41" s="256"/>
      <c r="C41" s="256"/>
      <c r="D41" s="287"/>
      <c r="E41" s="269"/>
      <c r="F41" s="287"/>
      <c r="G41" s="287"/>
      <c r="H41" s="287"/>
      <c r="I41" s="287"/>
      <c r="J41" s="287"/>
      <c r="K41" s="269"/>
      <c r="L41" s="276"/>
      <c r="M41" s="256"/>
      <c r="N41" s="297"/>
      <c r="O41" s="297"/>
      <c r="P41" s="287"/>
      <c r="Q41" s="287"/>
      <c r="R41" s="287"/>
    </row>
    <row r="42" spans="1:19" ht="15.75">
      <c r="A42" s="181"/>
      <c r="B42" s="285" t="s">
        <v>126</v>
      </c>
      <c r="C42" s="256"/>
      <c r="D42" s="287"/>
      <c r="E42" s="288"/>
      <c r="F42" s="287"/>
      <c r="G42" s="287"/>
      <c r="H42" s="287"/>
      <c r="I42" s="287"/>
      <c r="J42" s="287"/>
      <c r="K42" s="288"/>
      <c r="L42" s="276"/>
      <c r="M42" s="256"/>
      <c r="N42" s="287"/>
      <c r="O42" s="287"/>
      <c r="P42" s="287" t="s">
        <v>20</v>
      </c>
      <c r="Q42" s="287"/>
      <c r="R42" s="296"/>
    </row>
    <row r="43" spans="1:19" ht="15.75">
      <c r="A43" s="181"/>
      <c r="B43" s="286">
        <f>DATE($J$10,S43,1)</f>
        <v>43466</v>
      </c>
      <c r="C43" s="256"/>
      <c r="D43" s="287">
        <v>0</v>
      </c>
      <c r="E43" s="288"/>
      <c r="F43" s="287">
        <f>D40+F40</f>
        <v>2589535.3026384441</v>
      </c>
      <c r="G43" s="287"/>
      <c r="H43" s="287">
        <f>$H$26+SUM($N$24:$N$26)</f>
        <v>26620.407423471872</v>
      </c>
      <c r="I43" s="287"/>
      <c r="J43" s="287">
        <f>F43+H43</f>
        <v>2616155.7100619162</v>
      </c>
      <c r="K43" s="288"/>
      <c r="L43" s="289">
        <f>+'[10]Interest Rate'!$E$39</f>
        <v>3.8416666666666668E-3</v>
      </c>
      <c r="M43" s="290"/>
      <c r="N43" s="287">
        <f t="shared" ref="N43:N48" si="8">J43*L43</f>
        <v>10050.398186154529</v>
      </c>
      <c r="O43" s="287"/>
      <c r="P43" s="287"/>
      <c r="Q43" s="287"/>
      <c r="R43" s="287">
        <f>SUM($D$18:D43)+SUM($N$18:N43)</f>
        <v>2748908.8989705285</v>
      </c>
      <c r="S43">
        <v>1</v>
      </c>
    </row>
    <row r="44" spans="1:19" ht="15.75">
      <c r="A44" s="181"/>
      <c r="B44" s="286">
        <f t="shared" ref="B44:B48" si="9">DATE($J$10,S44,1)</f>
        <v>43497</v>
      </c>
      <c r="C44" s="256"/>
      <c r="D44" s="287">
        <v>0</v>
      </c>
      <c r="E44" s="288"/>
      <c r="F44" s="287">
        <f>D43+F43</f>
        <v>2589535.3026384441</v>
      </c>
      <c r="G44" s="287"/>
      <c r="H44" s="287">
        <f>$H$26+SUM($N$24:$N$26)</f>
        <v>26620.407423471872</v>
      </c>
      <c r="I44" s="287"/>
      <c r="J44" s="287">
        <f>F44+H44</f>
        <v>2616155.7100619162</v>
      </c>
      <c r="K44" s="288"/>
      <c r="L44" s="289">
        <f>+'[10]Interest Rate'!$E$39</f>
        <v>3.8416666666666668E-3</v>
      </c>
      <c r="M44" s="291"/>
      <c r="N44" s="287">
        <f t="shared" si="8"/>
        <v>10050.398186154529</v>
      </c>
      <c r="O44" s="287"/>
      <c r="P44" s="287"/>
      <c r="Q44" s="287"/>
      <c r="R44" s="287">
        <f>SUM($D$18:D44)+SUM($N$18:N44)</f>
        <v>2758959.2971566832</v>
      </c>
      <c r="S44">
        <v>2</v>
      </c>
    </row>
    <row r="45" spans="1:19" ht="15.75">
      <c r="A45" s="181"/>
      <c r="B45" s="286">
        <f t="shared" si="9"/>
        <v>43525</v>
      </c>
      <c r="C45" s="256"/>
      <c r="D45" s="287">
        <v>0</v>
      </c>
      <c r="E45" s="288"/>
      <c r="F45" s="287">
        <f t="shared" ref="F45:F48" si="10">D44+F44</f>
        <v>2589535.3026384441</v>
      </c>
      <c r="G45" s="287"/>
      <c r="H45" s="287">
        <f>$H$26+SUM($N$24:$N$26)</f>
        <v>26620.407423471872</v>
      </c>
      <c r="I45" s="287"/>
      <c r="J45" s="287">
        <f t="shared" ref="J45" si="11">F45+H45</f>
        <v>2616155.7100619162</v>
      </c>
      <c r="K45" s="288"/>
      <c r="L45" s="289">
        <f>+'[10]Interest Rate'!$E$39</f>
        <v>3.8416666666666668E-3</v>
      </c>
      <c r="M45" s="291"/>
      <c r="N45" s="287">
        <f t="shared" si="8"/>
        <v>10050.398186154529</v>
      </c>
      <c r="O45" s="287"/>
      <c r="P45" s="287"/>
      <c r="Q45" s="287"/>
      <c r="R45" s="287">
        <f>SUM($D$18:D45)+SUM($N$18:N45)</f>
        <v>2769009.6953428374</v>
      </c>
      <c r="S45">
        <v>3</v>
      </c>
    </row>
    <row r="46" spans="1:19" ht="15.75">
      <c r="A46" s="181"/>
      <c r="B46" s="286">
        <f t="shared" si="9"/>
        <v>43556</v>
      </c>
      <c r="C46" s="256"/>
      <c r="D46" s="287">
        <v>0</v>
      </c>
      <c r="E46" s="288"/>
      <c r="F46" s="287">
        <f t="shared" si="10"/>
        <v>2589535.3026384441</v>
      </c>
      <c r="G46" s="287"/>
      <c r="H46" s="287">
        <f>$H$31+SUM($N$29:$N$31)</f>
        <v>54090.042379121995</v>
      </c>
      <c r="I46" s="287"/>
      <c r="J46" s="287">
        <f>F46+H46</f>
        <v>2643625.3450175663</v>
      </c>
      <c r="K46" s="288"/>
      <c r="L46" s="289">
        <f>+'[10]Interest Rate'!$E$39</f>
        <v>3.8416666666666668E-3</v>
      </c>
      <c r="M46" s="291"/>
      <c r="N46" s="287">
        <f t="shared" si="8"/>
        <v>10155.927367109151</v>
      </c>
      <c r="O46" s="287"/>
      <c r="P46" s="287"/>
      <c r="Q46" s="287"/>
      <c r="R46" s="287">
        <f>SUM($D$18:D46)+SUM($N$18:N46)</f>
        <v>2779165.6227099467</v>
      </c>
      <c r="S46">
        <v>4</v>
      </c>
    </row>
    <row r="47" spans="1:19" ht="15.75">
      <c r="A47" s="181"/>
      <c r="B47" s="286">
        <f t="shared" si="9"/>
        <v>43586</v>
      </c>
      <c r="C47" s="256"/>
      <c r="D47" s="287">
        <v>0</v>
      </c>
      <c r="E47" s="288"/>
      <c r="F47" s="287">
        <f t="shared" si="10"/>
        <v>2589535.3026384441</v>
      </c>
      <c r="G47" s="287"/>
      <c r="H47" s="287">
        <f>$H$31+SUM($N$29:$N$31)</f>
        <v>54090.042379121995</v>
      </c>
      <c r="I47" s="287"/>
      <c r="J47" s="287">
        <f t="shared" ref="J47:J48" si="12">F47+H47</f>
        <v>2643625.3450175663</v>
      </c>
      <c r="K47" s="288"/>
      <c r="L47" s="289">
        <f>+'[10]Interest Rate'!$E$39</f>
        <v>3.8416666666666668E-3</v>
      </c>
      <c r="M47" s="291"/>
      <c r="N47" s="287">
        <f t="shared" si="8"/>
        <v>10155.927367109151</v>
      </c>
      <c r="O47" s="287"/>
      <c r="P47" s="287"/>
      <c r="Q47" s="287"/>
      <c r="R47" s="287">
        <f>SUM($D$18:D47)+SUM($N$18:N47)</f>
        <v>2789321.550077056</v>
      </c>
      <c r="S47">
        <v>5</v>
      </c>
    </row>
    <row r="48" spans="1:19" ht="15.75">
      <c r="A48" s="181"/>
      <c r="B48" s="286">
        <f t="shared" si="9"/>
        <v>43617</v>
      </c>
      <c r="C48" s="256"/>
      <c r="D48" s="287">
        <v>0</v>
      </c>
      <c r="E48" s="288"/>
      <c r="F48" s="287">
        <f t="shared" si="10"/>
        <v>2589535.3026384441</v>
      </c>
      <c r="G48" s="287"/>
      <c r="H48" s="287">
        <f>$H$31+SUM($N$29:$N$31)</f>
        <v>54090.042379121995</v>
      </c>
      <c r="I48" s="287"/>
      <c r="J48" s="287">
        <f t="shared" si="12"/>
        <v>2643625.3450175663</v>
      </c>
      <c r="K48" s="288"/>
      <c r="L48" s="289">
        <f>+'[10]Interest Rate'!$E$39</f>
        <v>3.8416666666666668E-3</v>
      </c>
      <c r="M48" s="291"/>
      <c r="N48" s="287">
        <f t="shared" si="8"/>
        <v>10155.927367109151</v>
      </c>
      <c r="O48" s="287"/>
      <c r="P48" s="287"/>
      <c r="Q48" s="287"/>
      <c r="R48" s="287">
        <f>SUM($D$18:D48)+SUM($N$18:N48)</f>
        <v>2799477.4774441649</v>
      </c>
      <c r="S48">
        <v>6</v>
      </c>
    </row>
    <row r="49" spans="1:18" ht="15.75">
      <c r="A49" s="181"/>
      <c r="B49" s="256"/>
      <c r="C49" s="256"/>
      <c r="D49" s="269"/>
      <c r="E49" s="269"/>
      <c r="F49" s="269"/>
      <c r="G49" s="269"/>
      <c r="H49" s="269"/>
      <c r="I49" s="269"/>
      <c r="J49" s="269"/>
      <c r="K49" s="269"/>
      <c r="L49" s="256"/>
      <c r="M49" s="256"/>
      <c r="N49" s="287"/>
      <c r="O49" s="287"/>
      <c r="P49" s="287"/>
      <c r="Q49" s="287"/>
      <c r="R49" s="287"/>
    </row>
    <row r="50" spans="1:18" ht="15">
      <c r="A50" s="181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6"/>
      <c r="O50" s="296"/>
      <c r="P50" s="296"/>
      <c r="Q50" s="296"/>
      <c r="R50" s="296"/>
    </row>
    <row r="51" spans="1:18" ht="15.75">
      <c r="A51" s="181"/>
      <c r="B51" s="299" t="s">
        <v>127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1"/>
      <c r="O51" s="301"/>
      <c r="P51" s="302">
        <f>R48</f>
        <v>2799477.4774441649</v>
      </c>
      <c r="Q51" s="296"/>
      <c r="R51" s="296"/>
    </row>
    <row r="52" spans="1:18" ht="15.75">
      <c r="A52" s="181"/>
      <c r="B52" s="303" t="s">
        <v>128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5"/>
      <c r="O52" s="305"/>
      <c r="P52" s="306">
        <f>+F10</f>
        <v>2589535.3026384441</v>
      </c>
      <c r="Q52" s="296"/>
      <c r="R52" s="296"/>
    </row>
    <row r="53" spans="1:18" ht="15.75">
      <c r="A53" s="181"/>
      <c r="B53" s="307" t="s">
        <v>129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9"/>
      <c r="O53" s="309"/>
      <c r="P53" s="310">
        <f>+(P51-P52)</f>
        <v>209942.1748057208</v>
      </c>
      <c r="Q53" s="296"/>
      <c r="R53" s="296"/>
    </row>
    <row r="54" spans="1:18">
      <c r="A54" s="18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</row>
    <row r="55" spans="1:18" ht="15.75">
      <c r="A55" s="181"/>
      <c r="B55" s="326" t="s">
        <v>130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12"/>
      <c r="R55" s="312"/>
    </row>
    <row r="56" spans="1:18">
      <c r="A56" s="181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11"/>
      <c r="R56" s="311"/>
    </row>
    <row r="57" spans="1:18">
      <c r="A57" s="181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13"/>
      <c r="R57" s="313"/>
    </row>
    <row r="58" spans="1:18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5.75">
      <c r="A59" s="181"/>
      <c r="B59" s="327" t="s">
        <v>131</v>
      </c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181"/>
      <c r="R59" s="181"/>
    </row>
  </sheetData>
  <mergeCells count="5">
    <mergeCell ref="B4:R4"/>
    <mergeCell ref="B5:R5"/>
    <mergeCell ref="B6:R6"/>
    <mergeCell ref="B55:P57"/>
    <mergeCell ref="B59:P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B43" workbookViewId="0">
      <selection activeCell="F11" sqref="F11"/>
    </sheetView>
  </sheetViews>
  <sheetFormatPr defaultRowHeight="12.75"/>
  <cols>
    <col min="6" max="6" width="10.7109375" bestFit="1" customWidth="1"/>
    <col min="10" max="10" width="10" bestFit="1" customWidth="1"/>
    <col min="16" max="16" width="10.5703125" bestFit="1" customWidth="1"/>
    <col min="18" max="18" width="10" bestFit="1" customWidth="1"/>
  </cols>
  <sheetData>
    <row r="1" spans="1:18" ht="15">
      <c r="A1" s="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5.75">
      <c r="A2" s="314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5.75">
      <c r="A3" s="314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.75">
      <c r="A4" s="181"/>
      <c r="B4" s="322" t="s">
        <v>109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 ht="15.75">
      <c r="A5" s="181"/>
      <c r="B5" s="323" t="s">
        <v>110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15.75">
      <c r="A6" s="181"/>
      <c r="B6" s="324" t="s">
        <v>111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spans="1:18" ht="16.5" thickBot="1">
      <c r="A7" s="181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181"/>
      <c r="M7" s="181"/>
      <c r="N7" s="181"/>
      <c r="O7" s="181"/>
      <c r="P7" s="256"/>
      <c r="Q7" s="256"/>
      <c r="R7" s="256"/>
    </row>
    <row r="8" spans="1:18" ht="78.75">
      <c r="A8" s="181"/>
      <c r="B8" s="255"/>
      <c r="C8" s="255"/>
      <c r="D8" s="255"/>
      <c r="E8" s="257"/>
      <c r="F8" s="258" t="s">
        <v>112</v>
      </c>
      <c r="G8" s="259"/>
      <c r="H8" s="260" t="s">
        <v>113</v>
      </c>
      <c r="I8" s="256"/>
      <c r="J8" s="261">
        <v>2017</v>
      </c>
      <c r="K8" s="256"/>
      <c r="L8" s="181"/>
      <c r="M8" s="181"/>
      <c r="N8" s="181"/>
      <c r="O8" s="181"/>
      <c r="P8" s="259"/>
      <c r="Q8" s="259"/>
      <c r="R8" s="259"/>
    </row>
    <row r="9" spans="1:18" ht="15.75">
      <c r="A9" s="181"/>
      <c r="B9" s="255"/>
      <c r="C9" s="255"/>
      <c r="D9" s="255"/>
      <c r="E9" s="257"/>
      <c r="F9" s="262"/>
      <c r="G9" s="259"/>
      <c r="H9" s="263" t="s">
        <v>114</v>
      </c>
      <c r="I9" s="264"/>
      <c r="J9" s="265">
        <f>J8+1</f>
        <v>2018</v>
      </c>
      <c r="K9" s="181"/>
      <c r="L9" s="181"/>
      <c r="M9" s="181"/>
      <c r="N9" s="181"/>
      <c r="O9" s="181"/>
      <c r="P9" s="259"/>
      <c r="Q9" s="259"/>
      <c r="R9" s="259"/>
    </row>
    <row r="10" spans="1:18" ht="16.5" thickBot="1">
      <c r="A10" s="181"/>
      <c r="B10" s="255"/>
      <c r="C10" s="255"/>
      <c r="D10" s="255"/>
      <c r="E10" s="266"/>
      <c r="F10" s="267">
        <f>'2017 Refund Summary'!H13</f>
        <v>1255846.502152432</v>
      </c>
      <c r="G10" s="268"/>
      <c r="H10" s="263" t="s">
        <v>114</v>
      </c>
      <c r="I10" s="264"/>
      <c r="J10" s="265">
        <f>J9+1</f>
        <v>2019</v>
      </c>
      <c r="K10" s="181"/>
      <c r="L10" s="181"/>
      <c r="M10" s="181"/>
      <c r="N10" s="181"/>
      <c r="O10" s="181"/>
      <c r="P10" s="259"/>
      <c r="Q10" s="259"/>
      <c r="R10" s="259"/>
    </row>
    <row r="11" spans="1:18" ht="15.75">
      <c r="A11" s="181"/>
      <c r="B11" s="255"/>
      <c r="C11" s="255"/>
      <c r="D11" s="255"/>
      <c r="E11" s="269"/>
      <c r="F11" s="269"/>
      <c r="G11" s="269"/>
      <c r="H11" s="270"/>
      <c r="I11" s="269"/>
      <c r="J11" s="271"/>
      <c r="K11" s="181"/>
      <c r="L11" s="181"/>
      <c r="M11" s="181"/>
      <c r="N11" s="181"/>
      <c r="O11" s="181"/>
      <c r="P11" s="259"/>
      <c r="Q11" s="259"/>
      <c r="R11" s="259"/>
    </row>
    <row r="12" spans="1:18" ht="16.5" thickBot="1">
      <c r="A12" s="181"/>
      <c r="B12" s="272"/>
      <c r="C12" s="273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4"/>
      <c r="O12" s="274"/>
      <c r="P12" s="274"/>
      <c r="Q12" s="274"/>
      <c r="R12" s="274"/>
    </row>
    <row r="13" spans="1:18" ht="15.75">
      <c r="A13" s="181"/>
      <c r="B13" s="275"/>
      <c r="C13" s="276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59"/>
      <c r="O13" s="259"/>
      <c r="P13" s="259"/>
      <c r="Q13" s="259"/>
      <c r="R13" s="259"/>
    </row>
    <row r="14" spans="1:18" ht="141.75">
      <c r="A14" s="181"/>
      <c r="B14" s="277" t="s">
        <v>115</v>
      </c>
      <c r="C14" s="276"/>
      <c r="D14" s="278" t="s">
        <v>116</v>
      </c>
      <c r="E14" s="278"/>
      <c r="F14" s="278" t="s">
        <v>117</v>
      </c>
      <c r="G14" s="278"/>
      <c r="H14" s="278" t="s">
        <v>118</v>
      </c>
      <c r="I14" s="269"/>
      <c r="J14" s="279" t="s">
        <v>119</v>
      </c>
      <c r="K14" s="269"/>
      <c r="L14" s="278" t="s">
        <v>120</v>
      </c>
      <c r="M14" s="280"/>
      <c r="N14" s="279" t="s">
        <v>121</v>
      </c>
      <c r="O14" s="279"/>
      <c r="P14" s="278" t="s">
        <v>122</v>
      </c>
      <c r="Q14" s="281"/>
      <c r="R14" s="278" t="s">
        <v>123</v>
      </c>
    </row>
    <row r="15" spans="1:18" ht="15.75">
      <c r="A15" s="181"/>
      <c r="B15" s="282"/>
      <c r="C15" s="276"/>
      <c r="D15" s="259"/>
      <c r="E15" s="259"/>
      <c r="F15" s="259"/>
      <c r="G15" s="259"/>
      <c r="H15" s="259"/>
      <c r="I15" s="283"/>
      <c r="J15" s="283"/>
      <c r="K15" s="283"/>
      <c r="L15" s="181"/>
      <c r="M15" s="181"/>
      <c r="N15" s="259"/>
      <c r="O15" s="259"/>
      <c r="P15" s="259"/>
      <c r="Q15" s="259"/>
      <c r="R15" s="259"/>
    </row>
    <row r="16" spans="1:18" ht="15.75">
      <c r="A16" s="181"/>
      <c r="B16" s="284" t="s">
        <v>124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59"/>
      <c r="M16" s="259"/>
      <c r="N16" s="280"/>
      <c r="O16" s="280"/>
      <c r="P16" s="276"/>
      <c r="Q16" s="276"/>
      <c r="R16" s="276"/>
    </row>
    <row r="17" spans="1:19" ht="15.75">
      <c r="A17" s="181"/>
      <c r="B17" s="285" t="s">
        <v>125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59"/>
      <c r="M17" s="259"/>
      <c r="N17" s="280"/>
      <c r="O17" s="280"/>
      <c r="P17" s="276"/>
      <c r="Q17" s="276"/>
      <c r="R17" s="276"/>
    </row>
    <row r="18" spans="1:19" ht="15.75">
      <c r="A18" s="181"/>
      <c r="B18" s="286"/>
      <c r="C18" s="256"/>
      <c r="D18" s="287"/>
      <c r="E18" s="288"/>
      <c r="F18" s="287"/>
      <c r="G18" s="287"/>
      <c r="H18" s="287"/>
      <c r="I18" s="287"/>
      <c r="J18" s="287"/>
      <c r="K18" s="288"/>
      <c r="L18" s="289"/>
      <c r="M18" s="290"/>
      <c r="N18" s="287"/>
      <c r="O18" s="287"/>
      <c r="P18" s="287"/>
      <c r="Q18" s="287"/>
      <c r="R18" s="287"/>
    </row>
    <row r="19" spans="1:19" ht="15.75">
      <c r="A19" s="181"/>
      <c r="B19" s="286"/>
      <c r="C19" s="256"/>
      <c r="D19" s="287"/>
      <c r="E19" s="288"/>
      <c r="F19" s="287"/>
      <c r="G19" s="287"/>
      <c r="H19" s="287"/>
      <c r="I19" s="287"/>
      <c r="J19" s="287"/>
      <c r="K19" s="288"/>
      <c r="L19" s="289"/>
      <c r="M19" s="291"/>
      <c r="N19" s="287"/>
      <c r="O19" s="287"/>
      <c r="P19" s="287"/>
      <c r="Q19" s="287"/>
      <c r="R19" s="287"/>
    </row>
    <row r="20" spans="1:19" ht="15.75">
      <c r="A20" s="181"/>
      <c r="B20" s="286">
        <f>DATE($J$8,S20,5)</f>
        <v>42891</v>
      </c>
      <c r="C20" s="256"/>
      <c r="D20" s="287">
        <f>+F10/209*25</f>
        <v>150220.87346320957</v>
      </c>
      <c r="E20" s="288"/>
      <c r="F20" s="287">
        <f>D19+F19</f>
        <v>0</v>
      </c>
      <c r="G20" s="287"/>
      <c r="H20" s="287">
        <f>SUM($N$18:$N$18)</f>
        <v>0</v>
      </c>
      <c r="I20" s="287"/>
      <c r="J20" s="287">
        <f t="shared" ref="J20:J25" si="0">F20+H20</f>
        <v>0</v>
      </c>
      <c r="K20" s="288"/>
      <c r="L20" s="289">
        <f>+'[10]Interest Rate'!E18</f>
        <v>3.0000000000000001E-3</v>
      </c>
      <c r="M20" s="291"/>
      <c r="N20" s="287">
        <f t="shared" ref="N20:N26" si="1">J20*L20</f>
        <v>0</v>
      </c>
      <c r="O20" s="287"/>
      <c r="P20" s="287"/>
      <c r="Q20" s="287"/>
      <c r="R20" s="287">
        <f>SUM($D$18:D20)+SUM($N$18:N20)</f>
        <v>150220.87346320957</v>
      </c>
      <c r="S20">
        <v>6</v>
      </c>
    </row>
    <row r="21" spans="1:19" ht="15.75">
      <c r="A21" s="181"/>
      <c r="B21" s="286">
        <f>DATE($J$8,S21,1)</f>
        <v>42917</v>
      </c>
      <c r="C21" s="256"/>
      <c r="D21" s="287">
        <f>+$F$10/209*31</f>
        <v>186273.88309437985</v>
      </c>
      <c r="E21" s="288"/>
      <c r="F21" s="287">
        <f t="shared" ref="F21:F24" si="2">D20+F20</f>
        <v>150220.87346320957</v>
      </c>
      <c r="G21" s="287"/>
      <c r="H21" s="287">
        <f>$H$20+SUM($N$19:$N$20)</f>
        <v>0</v>
      </c>
      <c r="I21" s="287"/>
      <c r="J21" s="287">
        <f t="shared" si="0"/>
        <v>150220.87346320957</v>
      </c>
      <c r="K21" s="288"/>
      <c r="L21" s="289">
        <f>+'[10]Interest Rate'!E19</f>
        <v>3.3999999999999998E-3</v>
      </c>
      <c r="M21" s="291"/>
      <c r="N21" s="287">
        <f t="shared" si="1"/>
        <v>510.75096977491251</v>
      </c>
      <c r="O21" s="287"/>
      <c r="P21" s="287"/>
      <c r="Q21" s="287"/>
      <c r="R21" s="287">
        <f>SUM($D$18:D21)+SUM($N$18:N21)</f>
        <v>337005.5075273643</v>
      </c>
      <c r="S21">
        <v>7</v>
      </c>
    </row>
    <row r="22" spans="1:19" ht="15.75">
      <c r="A22" s="181"/>
      <c r="B22" s="286">
        <f t="shared" ref="B22:B26" si="3">DATE($J$8,S22,1)</f>
        <v>42948</v>
      </c>
      <c r="C22" s="256"/>
      <c r="D22" s="287">
        <f>+$F$10/209*31</f>
        <v>186273.88309437985</v>
      </c>
      <c r="E22" s="288"/>
      <c r="F22" s="287">
        <f t="shared" si="2"/>
        <v>336494.7565575894</v>
      </c>
      <c r="G22" s="287"/>
      <c r="H22" s="287">
        <f>$H$20+SUM($N$19:$N$20)</f>
        <v>0</v>
      </c>
      <c r="I22" s="287"/>
      <c r="J22" s="287">
        <f t="shared" si="0"/>
        <v>336494.7565575894</v>
      </c>
      <c r="K22" s="288"/>
      <c r="L22" s="289">
        <f>+'[10]Interest Rate'!E20</f>
        <v>3.3999999999999998E-3</v>
      </c>
      <c r="M22" s="291"/>
      <c r="N22" s="287">
        <f t="shared" si="1"/>
        <v>1144.082172295804</v>
      </c>
      <c r="O22" s="287"/>
      <c r="P22" s="287"/>
      <c r="Q22" s="287"/>
      <c r="R22" s="287">
        <f>SUM($D$18:D22)+SUM($N$18:N22)</f>
        <v>524423.47279403999</v>
      </c>
      <c r="S22">
        <v>8</v>
      </c>
    </row>
    <row r="23" spans="1:19" ht="15.75">
      <c r="A23" s="181"/>
      <c r="B23" s="286">
        <f t="shared" si="3"/>
        <v>42979</v>
      </c>
      <c r="C23" s="256"/>
      <c r="D23" s="287">
        <f>+$F$10/209*30</f>
        <v>180265.04815585149</v>
      </c>
      <c r="E23" s="288"/>
      <c r="F23" s="287">
        <f t="shared" si="2"/>
        <v>522768.63965196925</v>
      </c>
      <c r="G23" s="287"/>
      <c r="H23" s="287">
        <f>$H$20+SUM($N$19:$N$20)</f>
        <v>0</v>
      </c>
      <c r="I23" s="287"/>
      <c r="J23" s="287">
        <f t="shared" si="0"/>
        <v>522768.63965196925</v>
      </c>
      <c r="K23" s="288"/>
      <c r="L23" s="289">
        <f>+'[10]Interest Rate'!E21</f>
        <v>3.3E-3</v>
      </c>
      <c r="M23" s="291"/>
      <c r="N23" s="287">
        <f t="shared" si="1"/>
        <v>1725.1365108514985</v>
      </c>
      <c r="O23" s="287"/>
      <c r="P23" s="287"/>
      <c r="Q23" s="287"/>
      <c r="R23" s="287">
        <f>SUM($D$18:D23)+SUM($N$18:N23)</f>
        <v>706413.65746074298</v>
      </c>
      <c r="S23">
        <v>9</v>
      </c>
    </row>
    <row r="24" spans="1:19" ht="15.75">
      <c r="A24" s="181"/>
      <c r="B24" s="286">
        <f t="shared" si="3"/>
        <v>43009</v>
      </c>
      <c r="C24" s="256"/>
      <c r="D24" s="287">
        <f>+$F$10/209*31</f>
        <v>186273.88309437985</v>
      </c>
      <c r="E24" s="288"/>
      <c r="F24" s="287">
        <f t="shared" si="2"/>
        <v>703033.68780782074</v>
      </c>
      <c r="G24" s="287"/>
      <c r="H24" s="287">
        <f>$H$23+SUM($N$21:$N$23)</f>
        <v>3379.9696529222147</v>
      </c>
      <c r="I24" s="287"/>
      <c r="J24" s="287">
        <f t="shared" si="0"/>
        <v>706413.65746074298</v>
      </c>
      <c r="K24" s="288"/>
      <c r="L24" s="289">
        <f>+'[10]Interest Rate'!E22</f>
        <v>3.5999999999999999E-3</v>
      </c>
      <c r="M24" s="291"/>
      <c r="N24" s="287">
        <f t="shared" si="1"/>
        <v>2543.0891668586746</v>
      </c>
      <c r="O24" s="287"/>
      <c r="P24" s="287"/>
      <c r="Q24" s="287"/>
      <c r="R24" s="287">
        <f>SUM($D$18:D24)+SUM($N$18:N24)</f>
        <v>895230.62972198159</v>
      </c>
      <c r="S24">
        <v>10</v>
      </c>
    </row>
    <row r="25" spans="1:19" ht="15.75">
      <c r="A25" s="181"/>
      <c r="B25" s="286">
        <f t="shared" si="3"/>
        <v>43040</v>
      </c>
      <c r="C25" s="256"/>
      <c r="D25" s="287">
        <f>+$F$10/209*30</f>
        <v>180265.04815585149</v>
      </c>
      <c r="E25" s="288"/>
      <c r="F25" s="287">
        <f>D24+F24</f>
        <v>889307.57090220065</v>
      </c>
      <c r="G25" s="287"/>
      <c r="H25" s="287">
        <f>$H$23+SUM($N$21:$N$23)</f>
        <v>3379.9696529222147</v>
      </c>
      <c r="I25" s="287"/>
      <c r="J25" s="287">
        <f t="shared" si="0"/>
        <v>892687.54055512289</v>
      </c>
      <c r="K25" s="288"/>
      <c r="L25" s="289">
        <f>+'[10]Interest Rate'!E23</f>
        <v>3.5000000000000001E-3</v>
      </c>
      <c r="M25" s="291"/>
      <c r="N25" s="287">
        <f t="shared" si="1"/>
        <v>3124.40639194293</v>
      </c>
      <c r="O25" s="287"/>
      <c r="P25" s="287"/>
      <c r="Q25" s="287"/>
      <c r="R25" s="287">
        <f>SUM($D$18:D25)+SUM($N$18:N25)</f>
        <v>1078620.084269776</v>
      </c>
      <c r="S25">
        <v>11</v>
      </c>
    </row>
    <row r="26" spans="1:19" ht="15.75">
      <c r="A26" s="181"/>
      <c r="B26" s="286">
        <f t="shared" si="3"/>
        <v>43070</v>
      </c>
      <c r="C26" s="256"/>
      <c r="D26" s="287">
        <f>+$F$10/209*31</f>
        <v>186273.88309437985</v>
      </c>
      <c r="E26" s="288"/>
      <c r="F26" s="287">
        <f>D25+F25</f>
        <v>1069572.6190580521</v>
      </c>
      <c r="G26" s="287"/>
      <c r="H26" s="287">
        <f>$H$23+SUM($N$21:$N$23)</f>
        <v>3379.9696529222147</v>
      </c>
      <c r="I26" s="287"/>
      <c r="J26" s="287">
        <f>F26+H26</f>
        <v>1072952.5887109742</v>
      </c>
      <c r="K26" s="288"/>
      <c r="L26" s="289">
        <f>+'[10]Interest Rate'!E24</f>
        <v>3.5999999999999999E-3</v>
      </c>
      <c r="M26" s="291"/>
      <c r="N26" s="287">
        <f t="shared" si="1"/>
        <v>3862.629319359507</v>
      </c>
      <c r="O26" s="292"/>
      <c r="P26" s="287"/>
      <c r="Q26" s="287"/>
      <c r="R26" s="287">
        <f>SUM($D$18:D26)+SUM($N$18:N26)</f>
        <v>1268756.5966835152</v>
      </c>
      <c r="S26">
        <v>12</v>
      </c>
    </row>
    <row r="27" spans="1:19" ht="15.75">
      <c r="A27" s="181"/>
      <c r="B27" s="256"/>
      <c r="C27" s="256"/>
      <c r="D27" s="287"/>
      <c r="E27" s="288"/>
      <c r="F27" s="287"/>
      <c r="G27" s="287"/>
      <c r="H27" s="287"/>
      <c r="I27" s="287"/>
      <c r="J27" s="287"/>
      <c r="K27" s="288"/>
      <c r="L27" s="293"/>
      <c r="M27" s="294"/>
      <c r="N27" s="292"/>
      <c r="O27" s="292"/>
      <c r="P27" s="287"/>
      <c r="Q27" s="287"/>
      <c r="R27" s="295"/>
    </row>
    <row r="28" spans="1:19" ht="15.75">
      <c r="A28" s="181"/>
      <c r="B28" s="285" t="s">
        <v>126</v>
      </c>
      <c r="C28" s="256"/>
      <c r="D28" s="287"/>
      <c r="E28" s="288"/>
      <c r="F28" s="287"/>
      <c r="G28" s="287"/>
      <c r="H28" s="287"/>
      <c r="I28" s="287"/>
      <c r="J28" s="287"/>
      <c r="K28" s="288"/>
      <c r="L28" s="276"/>
      <c r="M28" s="256"/>
      <c r="N28" s="287"/>
      <c r="O28" s="287"/>
      <c r="P28" s="287" t="s">
        <v>20</v>
      </c>
      <c r="Q28" s="287"/>
      <c r="R28" s="296"/>
    </row>
    <row r="29" spans="1:19" ht="15.75">
      <c r="A29" s="181"/>
      <c r="B29" s="286">
        <f>DATE($J$9,S29,1)</f>
        <v>43101</v>
      </c>
      <c r="C29" s="256"/>
      <c r="D29" s="287">
        <v>0</v>
      </c>
      <c r="E29" s="288"/>
      <c r="F29" s="287">
        <f>D26+F26</f>
        <v>1255846.502152432</v>
      </c>
      <c r="G29" s="287"/>
      <c r="H29" s="287">
        <f>$H$26+SUM($N$24:$N$26)</f>
        <v>12910.094531083327</v>
      </c>
      <c r="I29" s="287"/>
      <c r="J29" s="287">
        <f>F29+H29</f>
        <v>1268756.5966835152</v>
      </c>
      <c r="K29" s="288"/>
      <c r="L29" s="289">
        <f>+'[10]Interest Rate'!E25</f>
        <v>3.5999999999999999E-3</v>
      </c>
      <c r="M29" s="290"/>
      <c r="N29" s="287">
        <f t="shared" ref="N29:N40" si="4">J29*L29</f>
        <v>4567.5237480606547</v>
      </c>
      <c r="O29" s="287"/>
      <c r="P29" s="287"/>
      <c r="Q29" s="287"/>
      <c r="R29" s="287">
        <f>SUM($D$18:D29)+SUM($N$18:N29)</f>
        <v>1273324.1204315759</v>
      </c>
      <c r="S29">
        <v>1</v>
      </c>
    </row>
    <row r="30" spans="1:19" ht="15.75">
      <c r="A30" s="181"/>
      <c r="B30" s="286">
        <f t="shared" ref="B30:B40" si="5">DATE($J$9,S30,1)</f>
        <v>43132</v>
      </c>
      <c r="C30" s="256"/>
      <c r="D30" s="287">
        <v>0</v>
      </c>
      <c r="E30" s="288"/>
      <c r="F30" s="287">
        <f>D29+F29</f>
        <v>1255846.502152432</v>
      </c>
      <c r="G30" s="287"/>
      <c r="H30" s="287">
        <f>$H$26+SUM($N$24:$N$26)</f>
        <v>12910.094531083327</v>
      </c>
      <c r="I30" s="287"/>
      <c r="J30" s="287">
        <f>F30+H30</f>
        <v>1268756.5966835152</v>
      </c>
      <c r="K30" s="288"/>
      <c r="L30" s="289">
        <f>+'[10]Interest Rate'!E26</f>
        <v>3.3E-3</v>
      </c>
      <c r="M30" s="291"/>
      <c r="N30" s="287">
        <f t="shared" si="4"/>
        <v>4186.8967690556001</v>
      </c>
      <c r="O30" s="287"/>
      <c r="P30" s="287"/>
      <c r="Q30" s="287"/>
      <c r="R30" s="287">
        <f>SUM($D$18:D30)+SUM($N$18:N30)</f>
        <v>1277511.0172006316</v>
      </c>
      <c r="S30">
        <v>2</v>
      </c>
    </row>
    <row r="31" spans="1:19" ht="15.75">
      <c r="A31" s="181"/>
      <c r="B31" s="286">
        <f t="shared" si="5"/>
        <v>43160</v>
      </c>
      <c r="C31" s="256"/>
      <c r="D31" s="287">
        <v>0</v>
      </c>
      <c r="E31" s="288"/>
      <c r="F31" s="287">
        <f t="shared" ref="F31:F39" si="6">D30+F30</f>
        <v>1255846.502152432</v>
      </c>
      <c r="G31" s="287"/>
      <c r="H31" s="287">
        <f>$H$26+SUM($N$24:$N$26)</f>
        <v>12910.094531083327</v>
      </c>
      <c r="I31" s="287"/>
      <c r="J31" s="287">
        <f t="shared" ref="J31:J37" si="7">F31+H31</f>
        <v>1268756.5966835152</v>
      </c>
      <c r="K31" s="288"/>
      <c r="L31" s="289">
        <f>+'[10]Interest Rate'!E27</f>
        <v>3.5999999999999999E-3</v>
      </c>
      <c r="M31" s="291"/>
      <c r="N31" s="287">
        <f t="shared" si="4"/>
        <v>4567.5237480606547</v>
      </c>
      <c r="O31" s="287"/>
      <c r="P31" s="287"/>
      <c r="Q31" s="287"/>
      <c r="R31" s="287">
        <f>SUM($D$18:D31)+SUM($N$18:N31)</f>
        <v>1282078.5409486922</v>
      </c>
      <c r="S31">
        <v>3</v>
      </c>
    </row>
    <row r="32" spans="1:19" ht="15.75">
      <c r="A32" s="181"/>
      <c r="B32" s="286">
        <f t="shared" si="5"/>
        <v>43191</v>
      </c>
      <c r="C32" s="256"/>
      <c r="D32" s="287">
        <v>0</v>
      </c>
      <c r="E32" s="288"/>
      <c r="F32" s="287">
        <f t="shared" si="6"/>
        <v>1255846.502152432</v>
      </c>
      <c r="G32" s="287"/>
      <c r="H32" s="287">
        <f>$H$31+SUM($N$29:$N$31)</f>
        <v>26232.038796260236</v>
      </c>
      <c r="I32" s="287"/>
      <c r="J32" s="287">
        <f>F32+H32</f>
        <v>1282078.5409486922</v>
      </c>
      <c r="K32" s="288"/>
      <c r="L32" s="289">
        <f>+'[10]Interest Rate'!E28</f>
        <v>3.7000000000000002E-3</v>
      </c>
      <c r="M32" s="291"/>
      <c r="N32" s="287">
        <f t="shared" si="4"/>
        <v>4743.6906015101613</v>
      </c>
      <c r="O32" s="287"/>
      <c r="P32" s="287"/>
      <c r="Q32" s="287"/>
      <c r="R32" s="287">
        <f>SUM($D$18:D32)+SUM($N$18:N32)</f>
        <v>1286822.2315502025</v>
      </c>
      <c r="S32">
        <v>4</v>
      </c>
    </row>
    <row r="33" spans="1:19" ht="15.75">
      <c r="A33" s="181"/>
      <c r="B33" s="286">
        <f t="shared" si="5"/>
        <v>43221</v>
      </c>
      <c r="C33" s="256"/>
      <c r="D33" s="287">
        <v>0</v>
      </c>
      <c r="E33" s="288"/>
      <c r="F33" s="287">
        <f t="shared" si="6"/>
        <v>1255846.502152432</v>
      </c>
      <c r="G33" s="287"/>
      <c r="H33" s="287">
        <f>$H$31+SUM($N$29:$N$31)</f>
        <v>26232.038796260236</v>
      </c>
      <c r="I33" s="287"/>
      <c r="J33" s="287">
        <f t="shared" si="7"/>
        <v>1282078.5409486922</v>
      </c>
      <c r="K33" s="288"/>
      <c r="L33" s="289">
        <f>+'[10]Interest Rate'!E29</f>
        <v>3.8E-3</v>
      </c>
      <c r="M33" s="291"/>
      <c r="N33" s="287">
        <f t="shared" si="4"/>
        <v>4871.8984556050309</v>
      </c>
      <c r="O33" s="287"/>
      <c r="P33" s="287"/>
      <c r="Q33" s="287"/>
      <c r="R33" s="287">
        <f>SUM($D$18:D33)+SUM($N$18:N33)</f>
        <v>1291694.1300058074</v>
      </c>
      <c r="S33">
        <v>5</v>
      </c>
    </row>
    <row r="34" spans="1:19" ht="15.75">
      <c r="A34" s="181"/>
      <c r="B34" s="286">
        <f t="shared" si="5"/>
        <v>43252</v>
      </c>
      <c r="C34" s="256"/>
      <c r="D34" s="287">
        <v>0</v>
      </c>
      <c r="E34" s="288"/>
      <c r="F34" s="287">
        <f t="shared" si="6"/>
        <v>1255846.502152432</v>
      </c>
      <c r="G34" s="287"/>
      <c r="H34" s="287">
        <f>$H$31+SUM($N$29:$N$31)</f>
        <v>26232.038796260236</v>
      </c>
      <c r="I34" s="287"/>
      <c r="J34" s="287">
        <f t="shared" si="7"/>
        <v>1282078.5409486922</v>
      </c>
      <c r="K34" s="288"/>
      <c r="L34" s="289">
        <f>+'[10]Interest Rate'!E30</f>
        <v>3.7000000000000002E-3</v>
      </c>
      <c r="M34" s="291"/>
      <c r="N34" s="287">
        <f t="shared" si="4"/>
        <v>4743.6906015101613</v>
      </c>
      <c r="O34" s="287"/>
      <c r="P34" s="287"/>
      <c r="Q34" s="287"/>
      <c r="R34" s="287">
        <f>SUM($D$18:D34)+SUM($N$18:N34)</f>
        <v>1296437.8206073176</v>
      </c>
      <c r="S34">
        <v>6</v>
      </c>
    </row>
    <row r="35" spans="1:19" ht="15.75">
      <c r="A35" s="181"/>
      <c r="B35" s="286">
        <f t="shared" si="5"/>
        <v>43282</v>
      </c>
      <c r="C35" s="256"/>
      <c r="D35" s="287">
        <v>0</v>
      </c>
      <c r="E35" s="288"/>
      <c r="F35" s="287">
        <f t="shared" si="6"/>
        <v>1255846.502152432</v>
      </c>
      <c r="G35" s="287"/>
      <c r="H35" s="287">
        <f>$H$34+SUM($N$32:$N$34)</f>
        <v>40591.318454885593</v>
      </c>
      <c r="I35" s="287"/>
      <c r="J35" s="287">
        <f>F35+H35</f>
        <v>1296437.8206073176</v>
      </c>
      <c r="K35" s="288"/>
      <c r="L35" s="289">
        <f>+'[10]Interest Rate'!E31</f>
        <v>4.0000000000000001E-3</v>
      </c>
      <c r="M35" s="291"/>
      <c r="N35" s="287">
        <f t="shared" si="4"/>
        <v>5185.7512824292708</v>
      </c>
      <c r="O35" s="287"/>
      <c r="P35" s="287"/>
      <c r="Q35" s="287"/>
      <c r="R35" s="287">
        <f>SUM($D$18:D35)+SUM($N$18:N35)</f>
        <v>1301623.5718897469</v>
      </c>
      <c r="S35">
        <v>7</v>
      </c>
    </row>
    <row r="36" spans="1:19" ht="15.75">
      <c r="A36" s="181"/>
      <c r="B36" s="286">
        <f t="shared" si="5"/>
        <v>43313</v>
      </c>
      <c r="C36" s="256"/>
      <c r="D36" s="287">
        <v>0</v>
      </c>
      <c r="E36" s="288"/>
      <c r="F36" s="287">
        <f t="shared" si="6"/>
        <v>1255846.502152432</v>
      </c>
      <c r="G36" s="287"/>
      <c r="H36" s="287">
        <f>$H$34+SUM($N$32:$N$34)</f>
        <v>40591.318454885593</v>
      </c>
      <c r="I36" s="287"/>
      <c r="J36" s="287">
        <f t="shared" si="7"/>
        <v>1296437.8206073176</v>
      </c>
      <c r="K36" s="288"/>
      <c r="L36" s="289">
        <f>+'[10]Interest Rate'!E32</f>
        <v>4.0000000000000001E-3</v>
      </c>
      <c r="M36" s="291"/>
      <c r="N36" s="287">
        <f t="shared" si="4"/>
        <v>5185.7512824292708</v>
      </c>
      <c r="O36" s="287"/>
      <c r="P36" s="287"/>
      <c r="Q36" s="287"/>
      <c r="R36" s="287">
        <f>SUM($D$18:D36)+SUM($N$18:N36)</f>
        <v>1306809.323172176</v>
      </c>
      <c r="S36">
        <v>8</v>
      </c>
    </row>
    <row r="37" spans="1:19" ht="15.75">
      <c r="A37" s="181"/>
      <c r="B37" s="286">
        <f t="shared" si="5"/>
        <v>43344</v>
      </c>
      <c r="C37" s="256"/>
      <c r="D37" s="287">
        <v>0</v>
      </c>
      <c r="E37" s="288"/>
      <c r="F37" s="287">
        <f t="shared" si="6"/>
        <v>1255846.502152432</v>
      </c>
      <c r="G37" s="287"/>
      <c r="H37" s="287">
        <f>$H$34+SUM($N$32:$N$34)</f>
        <v>40591.318454885593</v>
      </c>
      <c r="I37" s="287"/>
      <c r="J37" s="287">
        <f t="shared" si="7"/>
        <v>1296437.8206073176</v>
      </c>
      <c r="K37" s="288"/>
      <c r="L37" s="289">
        <f>+'[10]Interest Rate'!E33</f>
        <v>3.8999999999999998E-3</v>
      </c>
      <c r="M37" s="291"/>
      <c r="N37" s="287">
        <f t="shared" si="4"/>
        <v>5056.1075003685382</v>
      </c>
      <c r="O37" s="287"/>
      <c r="P37" s="287"/>
      <c r="Q37" s="287"/>
      <c r="R37" s="287">
        <f>SUM($D$18:D37)+SUM($N$18:N37)</f>
        <v>1311865.4306725448</v>
      </c>
      <c r="S37">
        <v>9</v>
      </c>
    </row>
    <row r="38" spans="1:19" ht="15.75">
      <c r="A38" s="181"/>
      <c r="B38" s="286">
        <f t="shared" si="5"/>
        <v>43374</v>
      </c>
      <c r="C38" s="256"/>
      <c r="D38" s="287">
        <v>0</v>
      </c>
      <c r="E38" s="288"/>
      <c r="F38" s="287">
        <f t="shared" si="6"/>
        <v>1255846.502152432</v>
      </c>
      <c r="G38" s="287"/>
      <c r="H38" s="287">
        <f>$H$37+SUM($N$35:$N$37)</f>
        <v>56018.928520112677</v>
      </c>
      <c r="I38" s="287"/>
      <c r="J38" s="287">
        <f>F38+H38</f>
        <v>1311865.4306725448</v>
      </c>
      <c r="K38" s="288"/>
      <c r="L38" s="289">
        <f>+'[10]Interest Rate'!E34</f>
        <v>4.1999999999999997E-3</v>
      </c>
      <c r="M38" s="291"/>
      <c r="N38" s="287">
        <f t="shared" si="4"/>
        <v>5509.8348088246876</v>
      </c>
      <c r="O38" s="287"/>
      <c r="P38" s="287"/>
      <c r="Q38" s="287"/>
      <c r="R38" s="287">
        <f>SUM($D$18:D38)+SUM($N$18:N38)</f>
        <v>1317375.2654813693</v>
      </c>
      <c r="S38">
        <v>10</v>
      </c>
    </row>
    <row r="39" spans="1:19" ht="15.75">
      <c r="A39" s="181"/>
      <c r="B39" s="286">
        <f t="shared" si="5"/>
        <v>43405</v>
      </c>
      <c r="C39" s="256"/>
      <c r="D39" s="287">
        <v>0</v>
      </c>
      <c r="E39" s="288"/>
      <c r="F39" s="287">
        <f t="shared" si="6"/>
        <v>1255846.502152432</v>
      </c>
      <c r="G39" s="287"/>
      <c r="H39" s="287">
        <f>$H$37+SUM($N$35:$N$37)</f>
        <v>56018.928520112677</v>
      </c>
      <c r="I39" s="287"/>
      <c r="J39" s="287">
        <f>F39+H39</f>
        <v>1311865.4306725448</v>
      </c>
      <c r="K39" s="288"/>
      <c r="L39" s="289">
        <f>+'[10]Interest Rate'!E35</f>
        <v>4.1000000000000003E-3</v>
      </c>
      <c r="M39" s="291"/>
      <c r="N39" s="287">
        <f t="shared" si="4"/>
        <v>5378.6482657574343</v>
      </c>
      <c r="O39" s="287"/>
      <c r="P39" s="287"/>
      <c r="Q39" s="287"/>
      <c r="R39" s="287">
        <f>SUM($D$18:D39)+SUM($N$18:N39)</f>
        <v>1322753.9137471267</v>
      </c>
      <c r="S39">
        <v>11</v>
      </c>
    </row>
    <row r="40" spans="1:19" ht="15.75">
      <c r="A40" s="181"/>
      <c r="B40" s="286">
        <f t="shared" si="5"/>
        <v>43435</v>
      </c>
      <c r="C40" s="256"/>
      <c r="D40" s="287">
        <v>0</v>
      </c>
      <c r="E40" s="288"/>
      <c r="F40" s="287">
        <f>D39+F39</f>
        <v>1255846.502152432</v>
      </c>
      <c r="G40" s="287"/>
      <c r="H40" s="287">
        <f>$H$37+SUM($N$35:$N$37)</f>
        <v>56018.928520112677</v>
      </c>
      <c r="I40" s="287"/>
      <c r="J40" s="287">
        <f>F40+H40</f>
        <v>1311865.4306725448</v>
      </c>
      <c r="K40" s="288"/>
      <c r="L40" s="289">
        <f>+'[10]Interest Rate'!E36</f>
        <v>4.1999999999999997E-3</v>
      </c>
      <c r="M40" s="291"/>
      <c r="N40" s="287">
        <f t="shared" si="4"/>
        <v>5509.8348088246876</v>
      </c>
      <c r="O40" s="292"/>
      <c r="P40" s="287"/>
      <c r="Q40" s="287"/>
      <c r="R40" s="287">
        <f>SUM($D$18:D40)+SUM($N$18:N40)</f>
        <v>1328263.7485559515</v>
      </c>
      <c r="S40">
        <v>12</v>
      </c>
    </row>
    <row r="41" spans="1:19" ht="15.75">
      <c r="A41" s="181"/>
      <c r="B41" s="256"/>
      <c r="C41" s="256"/>
      <c r="D41" s="287"/>
      <c r="E41" s="269"/>
      <c r="F41" s="287"/>
      <c r="G41" s="287"/>
      <c r="H41" s="287"/>
      <c r="I41" s="287"/>
      <c r="J41" s="287"/>
      <c r="K41" s="269"/>
      <c r="L41" s="276"/>
      <c r="M41" s="256"/>
      <c r="N41" s="297"/>
      <c r="O41" s="297"/>
      <c r="P41" s="287"/>
      <c r="Q41" s="287"/>
      <c r="R41" s="287"/>
    </row>
    <row r="42" spans="1:19" ht="15.75">
      <c r="A42" s="181"/>
      <c r="B42" s="285" t="s">
        <v>126</v>
      </c>
      <c r="C42" s="256"/>
      <c r="D42" s="287"/>
      <c r="E42" s="288"/>
      <c r="F42" s="287"/>
      <c r="G42" s="287"/>
      <c r="H42" s="287"/>
      <c r="I42" s="287"/>
      <c r="J42" s="287"/>
      <c r="K42" s="288"/>
      <c r="L42" s="276"/>
      <c r="M42" s="256"/>
      <c r="N42" s="287"/>
      <c r="O42" s="287"/>
      <c r="P42" s="287" t="s">
        <v>20</v>
      </c>
      <c r="Q42" s="287"/>
      <c r="R42" s="296"/>
    </row>
    <row r="43" spans="1:19" ht="15.75">
      <c r="A43" s="181"/>
      <c r="B43" s="286">
        <f>DATE($J$10,S43,1)</f>
        <v>43466</v>
      </c>
      <c r="C43" s="256"/>
      <c r="D43" s="287">
        <v>0</v>
      </c>
      <c r="E43" s="288"/>
      <c r="F43" s="287">
        <f>D40+F40</f>
        <v>1255846.502152432</v>
      </c>
      <c r="G43" s="287"/>
      <c r="H43" s="287">
        <f>$H$26+SUM($N$24:$N$26)</f>
        <v>12910.094531083327</v>
      </c>
      <c r="I43" s="287"/>
      <c r="J43" s="287">
        <f>F43+H43</f>
        <v>1268756.5966835152</v>
      </c>
      <c r="K43" s="288"/>
      <c r="L43" s="289">
        <f>+'[10]Interest Rate'!$E$39</f>
        <v>3.8416666666666668E-3</v>
      </c>
      <c r="M43" s="290"/>
      <c r="N43" s="287">
        <f t="shared" ref="N43:N48" si="8">J43*L43</f>
        <v>4874.1399255925044</v>
      </c>
      <c r="O43" s="287"/>
      <c r="P43" s="287"/>
      <c r="Q43" s="287"/>
      <c r="R43" s="287">
        <f>SUM($D$18:D43)+SUM($N$18:N43)</f>
        <v>1333137.8884815439</v>
      </c>
      <c r="S43">
        <v>1</v>
      </c>
    </row>
    <row r="44" spans="1:19" ht="15.75">
      <c r="A44" s="181"/>
      <c r="B44" s="286">
        <f t="shared" ref="B44:B48" si="9">DATE($J$10,S44,1)</f>
        <v>43497</v>
      </c>
      <c r="C44" s="256"/>
      <c r="D44" s="287">
        <v>0</v>
      </c>
      <c r="E44" s="288"/>
      <c r="F44" s="287">
        <f>D43+F43</f>
        <v>1255846.502152432</v>
      </c>
      <c r="G44" s="287"/>
      <c r="H44" s="287">
        <f>$H$26+SUM($N$24:$N$26)</f>
        <v>12910.094531083327</v>
      </c>
      <c r="I44" s="287"/>
      <c r="J44" s="287">
        <f>F44+H44</f>
        <v>1268756.5966835152</v>
      </c>
      <c r="K44" s="288"/>
      <c r="L44" s="289">
        <f>+'[10]Interest Rate'!$E$39</f>
        <v>3.8416666666666668E-3</v>
      </c>
      <c r="M44" s="291"/>
      <c r="N44" s="287">
        <f t="shared" si="8"/>
        <v>4874.1399255925044</v>
      </c>
      <c r="O44" s="287"/>
      <c r="P44" s="287"/>
      <c r="Q44" s="287"/>
      <c r="R44" s="287">
        <f>SUM($D$18:D44)+SUM($N$18:N44)</f>
        <v>1338012.0284071364</v>
      </c>
      <c r="S44">
        <v>2</v>
      </c>
    </row>
    <row r="45" spans="1:19" ht="15.75">
      <c r="A45" s="181"/>
      <c r="B45" s="286">
        <f t="shared" si="9"/>
        <v>43525</v>
      </c>
      <c r="C45" s="256"/>
      <c r="D45" s="287">
        <v>0</v>
      </c>
      <c r="E45" s="288"/>
      <c r="F45" s="287">
        <f t="shared" ref="F45:F48" si="10">D44+F44</f>
        <v>1255846.502152432</v>
      </c>
      <c r="G45" s="287"/>
      <c r="H45" s="287">
        <f>$H$26+SUM($N$24:$N$26)</f>
        <v>12910.094531083327</v>
      </c>
      <c r="I45" s="287"/>
      <c r="J45" s="287">
        <f t="shared" ref="J45" si="11">F45+H45</f>
        <v>1268756.5966835152</v>
      </c>
      <c r="K45" s="288"/>
      <c r="L45" s="289">
        <f>+'[10]Interest Rate'!$E$39</f>
        <v>3.8416666666666668E-3</v>
      </c>
      <c r="M45" s="291"/>
      <c r="N45" s="287">
        <f t="shared" si="8"/>
        <v>4874.1399255925044</v>
      </c>
      <c r="O45" s="287"/>
      <c r="P45" s="287"/>
      <c r="Q45" s="287"/>
      <c r="R45" s="287">
        <f>SUM($D$18:D45)+SUM($N$18:N45)</f>
        <v>1342886.168332729</v>
      </c>
      <c r="S45">
        <v>3</v>
      </c>
    </row>
    <row r="46" spans="1:19" ht="15.75">
      <c r="A46" s="181"/>
      <c r="B46" s="286">
        <f t="shared" si="9"/>
        <v>43556</v>
      </c>
      <c r="C46" s="256"/>
      <c r="D46" s="287">
        <v>0</v>
      </c>
      <c r="E46" s="288"/>
      <c r="F46" s="287">
        <f t="shared" si="10"/>
        <v>1255846.502152432</v>
      </c>
      <c r="G46" s="287"/>
      <c r="H46" s="287">
        <f>$H$31+SUM($N$29:$N$31)</f>
        <v>26232.038796260236</v>
      </c>
      <c r="I46" s="287"/>
      <c r="J46" s="287">
        <f>F46+H46</f>
        <v>1282078.5409486922</v>
      </c>
      <c r="K46" s="288"/>
      <c r="L46" s="289">
        <f>+'[10]Interest Rate'!$E$39</f>
        <v>3.8416666666666668E-3</v>
      </c>
      <c r="M46" s="291"/>
      <c r="N46" s="287">
        <f t="shared" si="8"/>
        <v>4925.3183948112264</v>
      </c>
      <c r="O46" s="287"/>
      <c r="P46" s="287"/>
      <c r="Q46" s="287"/>
      <c r="R46" s="287">
        <f>SUM($D$18:D46)+SUM($N$18:N46)</f>
        <v>1347811.4867275401</v>
      </c>
      <c r="S46">
        <v>4</v>
      </c>
    </row>
    <row r="47" spans="1:19" ht="15.75">
      <c r="A47" s="181"/>
      <c r="B47" s="286">
        <f t="shared" si="9"/>
        <v>43586</v>
      </c>
      <c r="C47" s="256"/>
      <c r="D47" s="287">
        <v>0</v>
      </c>
      <c r="E47" s="288"/>
      <c r="F47" s="287">
        <f t="shared" si="10"/>
        <v>1255846.502152432</v>
      </c>
      <c r="G47" s="287"/>
      <c r="H47" s="287">
        <f>$H$31+SUM($N$29:$N$31)</f>
        <v>26232.038796260236</v>
      </c>
      <c r="I47" s="287"/>
      <c r="J47" s="287">
        <f t="shared" ref="J47:J48" si="12">F47+H47</f>
        <v>1282078.5409486922</v>
      </c>
      <c r="K47" s="288"/>
      <c r="L47" s="289">
        <f>+'[10]Interest Rate'!$E$39</f>
        <v>3.8416666666666668E-3</v>
      </c>
      <c r="M47" s="291"/>
      <c r="N47" s="287">
        <f t="shared" si="8"/>
        <v>4925.3183948112264</v>
      </c>
      <c r="O47" s="287"/>
      <c r="P47" s="287"/>
      <c r="Q47" s="287"/>
      <c r="R47" s="287">
        <f>SUM($D$18:D47)+SUM($N$18:N47)</f>
        <v>1352736.8051223515</v>
      </c>
      <c r="S47">
        <v>5</v>
      </c>
    </row>
    <row r="48" spans="1:19" ht="15.75">
      <c r="A48" s="181"/>
      <c r="B48" s="286">
        <f t="shared" si="9"/>
        <v>43617</v>
      </c>
      <c r="C48" s="256"/>
      <c r="D48" s="287">
        <v>0</v>
      </c>
      <c r="E48" s="288"/>
      <c r="F48" s="287">
        <f t="shared" si="10"/>
        <v>1255846.502152432</v>
      </c>
      <c r="G48" s="287"/>
      <c r="H48" s="287">
        <f>$H$31+SUM($N$29:$N$31)</f>
        <v>26232.038796260236</v>
      </c>
      <c r="I48" s="287"/>
      <c r="J48" s="287">
        <f t="shared" si="12"/>
        <v>1282078.5409486922</v>
      </c>
      <c r="K48" s="288"/>
      <c r="L48" s="289">
        <f>+'[10]Interest Rate'!$E$39</f>
        <v>3.8416666666666668E-3</v>
      </c>
      <c r="M48" s="291"/>
      <c r="N48" s="287">
        <f t="shared" si="8"/>
        <v>4925.3183948112264</v>
      </c>
      <c r="O48" s="287"/>
      <c r="P48" s="287"/>
      <c r="Q48" s="287"/>
      <c r="R48" s="287">
        <f>SUM($D$18:D48)+SUM($N$18:N48)</f>
        <v>1357662.1235171626</v>
      </c>
      <c r="S48">
        <v>6</v>
      </c>
    </row>
    <row r="49" spans="1:18" ht="15.75">
      <c r="A49" s="181"/>
      <c r="B49" s="256"/>
      <c r="C49" s="256"/>
      <c r="D49" s="269"/>
      <c r="E49" s="269"/>
      <c r="F49" s="269"/>
      <c r="G49" s="269"/>
      <c r="H49" s="269"/>
      <c r="I49" s="269"/>
      <c r="J49" s="269"/>
      <c r="K49" s="269"/>
      <c r="L49" s="256"/>
      <c r="M49" s="256"/>
      <c r="N49" s="287"/>
      <c r="O49" s="287"/>
      <c r="P49" s="287"/>
      <c r="Q49" s="287"/>
      <c r="R49" s="287"/>
    </row>
    <row r="50" spans="1:18" ht="15">
      <c r="A50" s="181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6"/>
      <c r="O50" s="296"/>
      <c r="P50" s="296"/>
      <c r="Q50" s="296"/>
      <c r="R50" s="296"/>
    </row>
    <row r="51" spans="1:18" ht="15.75">
      <c r="A51" s="181"/>
      <c r="B51" s="299" t="s">
        <v>127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1"/>
      <c r="O51" s="301"/>
      <c r="P51" s="302">
        <f>R48</f>
        <v>1357662.1235171626</v>
      </c>
      <c r="Q51" s="296"/>
      <c r="R51" s="296"/>
    </row>
    <row r="52" spans="1:18" ht="15.75">
      <c r="A52" s="181"/>
      <c r="B52" s="303" t="s">
        <v>128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5"/>
      <c r="O52" s="305"/>
      <c r="P52" s="306">
        <f>+F10</f>
        <v>1255846.502152432</v>
      </c>
      <c r="Q52" s="296"/>
      <c r="R52" s="296"/>
    </row>
    <row r="53" spans="1:18" ht="15.75">
      <c r="A53" s="181"/>
      <c r="B53" s="307" t="s">
        <v>129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9"/>
      <c r="O53" s="309"/>
      <c r="P53" s="310">
        <f>+(P51-P52)</f>
        <v>101815.62136473064</v>
      </c>
      <c r="Q53" s="296"/>
      <c r="R53" s="296"/>
    </row>
    <row r="54" spans="1:18">
      <c r="A54" s="18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</row>
    <row r="55" spans="1:18" ht="15.75">
      <c r="A55" s="181"/>
      <c r="B55" s="326" t="s">
        <v>130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12"/>
      <c r="R55" s="312"/>
    </row>
    <row r="56" spans="1:18">
      <c r="A56" s="181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11"/>
      <c r="R56" s="311"/>
    </row>
    <row r="57" spans="1:18">
      <c r="A57" s="181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13"/>
      <c r="R57" s="313"/>
    </row>
    <row r="58" spans="1:18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5.75">
      <c r="A59" s="181"/>
      <c r="B59" s="327" t="s">
        <v>131</v>
      </c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181"/>
      <c r="R59" s="181"/>
    </row>
  </sheetData>
  <mergeCells count="5">
    <mergeCell ref="B4:R4"/>
    <mergeCell ref="B5:R5"/>
    <mergeCell ref="B6:R6"/>
    <mergeCell ref="B55:P57"/>
    <mergeCell ref="B59:P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4"/>
  <sheetViews>
    <sheetView zoomScale="90" zoomScaleNormal="90" zoomScaleSheetLayoutView="88" workbookViewId="0">
      <pane xSplit="6" ySplit="10" topLeftCell="G26" activePane="bottomRight" state="frozen"/>
      <selection sqref="A1:IV65536"/>
      <selection pane="topRight" sqref="A1:IV65536"/>
      <selection pane="bottomLeft" sqref="A1:IV65536"/>
      <selection pane="bottomRight" activeCell="F6" sqref="F6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6.5703125" style="1" customWidth="1"/>
    <col min="8" max="8" width="2.7109375" style="1" customWidth="1"/>
    <col min="9" max="9" width="19.42578125" style="1" bestFit="1" customWidth="1"/>
    <col min="10" max="10" width="2.7109375" style="1" customWidth="1"/>
    <col min="11" max="11" width="18" style="1" bestFit="1" customWidth="1"/>
    <col min="12" max="12" width="2.5703125" style="1" customWidth="1"/>
    <col min="13" max="13" width="21.7109375" style="1" customWidth="1"/>
    <col min="14" max="14" width="11.28515625" style="1" customWidth="1"/>
    <col min="15" max="15" width="17.28515625" customWidth="1"/>
    <col min="16" max="16" width="13.7109375" customWidth="1"/>
    <col min="17" max="17" width="13.85546875" customWidth="1"/>
    <col min="19" max="19" width="16.42578125" customWidth="1"/>
    <col min="24" max="16384" width="11.42578125" style="1"/>
  </cols>
  <sheetData>
    <row r="1" spans="1:14">
      <c r="A1"/>
      <c r="B1"/>
      <c r="C1"/>
      <c r="D1"/>
      <c r="E1"/>
      <c r="F1"/>
      <c r="G1"/>
      <c r="H1"/>
      <c r="J1"/>
      <c r="K1"/>
      <c r="L1"/>
      <c r="M1" s="2"/>
      <c r="N1" s="3">
        <f>+'[6]PSO Historic TCOS'!O2</f>
        <v>2018</v>
      </c>
    </row>
    <row r="2" spans="1:14">
      <c r="B2" s="4"/>
      <c r="C2" s="5"/>
      <c r="D2" s="5"/>
      <c r="E2" s="5"/>
      <c r="F2" s="5"/>
      <c r="G2" s="5"/>
      <c r="H2" s="5"/>
      <c r="J2" s="5"/>
      <c r="K2" s="5"/>
      <c r="L2" s="5"/>
      <c r="M2" s="2"/>
    </row>
    <row r="3" spans="1:14">
      <c r="B3" s="4"/>
      <c r="C3" s="5"/>
      <c r="D3" s="6"/>
      <c r="E3" s="6"/>
      <c r="F3" s="7" t="s">
        <v>0</v>
      </c>
      <c r="G3" s="8"/>
      <c r="H3" s="8"/>
      <c r="K3" s="6"/>
      <c r="L3" s="9"/>
    </row>
    <row r="4" spans="1:14">
      <c r="B4" s="4"/>
      <c r="C4" s="5"/>
      <c r="D4" s="6"/>
      <c r="E4" s="10"/>
      <c r="F4" s="11" t="s">
        <v>1</v>
      </c>
      <c r="G4" s="8"/>
      <c r="H4" s="8"/>
      <c r="K4" s="10"/>
      <c r="L4" s="9"/>
    </row>
    <row r="5" spans="1:14">
      <c r="B5" s="4"/>
      <c r="C5" s="5"/>
      <c r="D5" s="9" t="s">
        <v>2</v>
      </c>
      <c r="E5" s="9"/>
      <c r="F5" s="7" t="str">
        <f>"For Calendar Year "&amp;N1-1&amp;""</f>
        <v>For Calendar Year 2017</v>
      </c>
      <c r="G5" s="8"/>
      <c r="H5" s="8"/>
      <c r="K5" s="9"/>
      <c r="L5" s="9"/>
      <c r="M5" s="9"/>
    </row>
    <row r="6" spans="1:14">
      <c r="B6" s="12"/>
      <c r="C6" s="13"/>
      <c r="D6" s="9"/>
      <c r="F6" s="130" t="s">
        <v>35</v>
      </c>
      <c r="H6" s="14"/>
      <c r="J6" s="14"/>
      <c r="K6" s="14"/>
      <c r="L6" s="14"/>
      <c r="M6" s="9"/>
    </row>
    <row r="7" spans="1:14" ht="15.75">
      <c r="B7" s="12"/>
      <c r="C7" s="13"/>
      <c r="D7" s="9"/>
      <c r="F7" s="15" t="s">
        <v>3</v>
      </c>
      <c r="G7" s="16"/>
      <c r="H7" s="9"/>
      <c r="J7" s="9"/>
      <c r="K7" s="9"/>
      <c r="L7" s="9"/>
    </row>
    <row r="8" spans="1:14" ht="15.75">
      <c r="B8" s="12"/>
      <c r="C8" s="13"/>
      <c r="D8" s="9"/>
      <c r="E8" s="9"/>
      <c r="F8" s="14"/>
      <c r="G8" s="16"/>
      <c r="H8" s="9"/>
      <c r="I8" s="17" t="s">
        <v>4</v>
      </c>
      <c r="J8" s="9"/>
      <c r="K8" s="18" t="s">
        <v>5</v>
      </c>
      <c r="L8" s="18"/>
      <c r="M8" s="19" t="s">
        <v>6</v>
      </c>
    </row>
    <row r="9" spans="1:14" ht="15.75">
      <c r="B9" s="12" t="s">
        <v>7</v>
      </c>
      <c r="C9" s="13"/>
      <c r="D9" s="9"/>
      <c r="E9" s="9"/>
      <c r="F9" s="20"/>
      <c r="G9" s="16"/>
      <c r="H9" s="9"/>
      <c r="I9" s="17" t="s">
        <v>8</v>
      </c>
      <c r="J9" s="9"/>
      <c r="K9" s="18" t="s">
        <v>8</v>
      </c>
      <c r="L9" s="18"/>
      <c r="M9" s="18" t="s">
        <v>8</v>
      </c>
    </row>
    <row r="10" spans="1:14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9"/>
      <c r="K10" s="17" t="s">
        <v>10</v>
      </c>
      <c r="L10" s="18"/>
      <c r="M10" s="17" t="s">
        <v>10</v>
      </c>
    </row>
    <row r="11" spans="1:14">
      <c r="B11" s="23"/>
      <c r="C11" s="22"/>
      <c r="D11" s="9"/>
      <c r="E11" s="22"/>
      <c r="F11" s="9"/>
      <c r="G11" s="9"/>
      <c r="H11" s="9"/>
      <c r="J11" s="9"/>
      <c r="L11" s="9"/>
    </row>
    <row r="12" spans="1:14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  <c r="L12" s="9"/>
    </row>
    <row r="13" spans="1:14" ht="15.75">
      <c r="A13" s="17"/>
      <c r="B13" s="23">
        <v>1</v>
      </c>
      <c r="C13" s="22"/>
      <c r="D13" s="25" t="str">
        <f>"TRUE-UP YEAR "&amp;N1-1&amp;" REVENUE REQUIREMENT (w/o incentives)"</f>
        <v>TRUE-UP YEAR 2017 REVENUE REQUIREMENT (w/o incentives)</v>
      </c>
      <c r="E13" s="22"/>
      <c r="F13" s="9"/>
      <c r="G13" s="13" t="str">
        <f>"(True-Up TCOS Line "&amp;'[6]PSO True-Up TCOS'!B11&amp;" )"</f>
        <v>(True-Up TCOS Line 1 )</v>
      </c>
      <c r="H13" s="9"/>
      <c r="I13" s="26">
        <f>+K13+M13</f>
        <v>263604614.50841266</v>
      </c>
      <c r="J13" s="9"/>
      <c r="K13" s="27">
        <f>+'[6]PSO True-Up TCOS'!L11</f>
        <v>94283133.637234092</v>
      </c>
      <c r="L13" s="9"/>
      <c r="M13" s="27">
        <f>+'[6]SWE True-UP TCOS'!L11</f>
        <v>169321480.87117857</v>
      </c>
      <c r="N13" s="28"/>
    </row>
    <row r="14" spans="1:14" ht="15.75">
      <c r="A14" s="17"/>
      <c r="B14" s="23"/>
      <c r="C14" s="22"/>
      <c r="D14" s="25"/>
      <c r="E14" s="22"/>
      <c r="F14" s="9"/>
      <c r="G14" s="9"/>
      <c r="H14" s="9"/>
      <c r="I14" s="26"/>
      <c r="J14" s="9"/>
      <c r="K14" s="27"/>
      <c r="L14" s="9"/>
      <c r="M14" s="27"/>
    </row>
    <row r="15" spans="1:14" ht="15.75">
      <c r="A15" s="17"/>
      <c r="B15" s="23">
        <f>+B13+1</f>
        <v>2</v>
      </c>
      <c r="C15" s="22"/>
      <c r="D15" s="9" t="s">
        <v>13</v>
      </c>
      <c r="E15" s="22"/>
      <c r="F15" s="9"/>
      <c r="G15" s="13" t="str">
        <f>"(True-Up TCOS Line "&amp;'[6]PSO True-Up TCOS'!B16&amp;" )"</f>
        <v>(True-Up TCOS Line 5 )</v>
      </c>
      <c r="H15" s="9"/>
      <c r="I15" s="26">
        <f>(K15+M15)</f>
        <v>14702303.309999991</v>
      </c>
      <c r="J15" s="9"/>
      <c r="K15" s="27">
        <f>+'[6]PSO True-Up TCOS'!L16</f>
        <v>6192351.4300000034</v>
      </c>
      <c r="L15" s="29"/>
      <c r="M15" s="27">
        <f>+'[6]SWE True-UP TCOS'!L16</f>
        <v>8509951.8799999878</v>
      </c>
    </row>
    <row r="16" spans="1:14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  <c r="L16" s="9"/>
      <c r="M16" s="30"/>
    </row>
    <row r="17" spans="2:13">
      <c r="B17" s="12">
        <f>+B15+1</f>
        <v>3</v>
      </c>
      <c r="C17" s="13"/>
      <c r="D17" s="25" t="s">
        <v>14</v>
      </c>
      <c r="F17" s="31"/>
      <c r="G17" s="13" t="str">
        <f>"(True-Up TCOS Line "&amp;'[6]PSO True-Up TCOS'!B18&amp;" )"</f>
        <v>(True-Up TCOS Line 6 )</v>
      </c>
      <c r="H17" s="5"/>
      <c r="I17" s="27">
        <f>+K17+M17</f>
        <v>248902311.19841266</v>
      </c>
      <c r="J17" s="5"/>
      <c r="K17" s="32">
        <f>+K13-K15</f>
        <v>88090782.207234085</v>
      </c>
      <c r="L17" s="5"/>
      <c r="M17" s="32">
        <f>+M13-M15</f>
        <v>160811528.99117857</v>
      </c>
    </row>
    <row r="18" spans="2:13">
      <c r="B18" s="12"/>
      <c r="C18" s="13"/>
      <c r="D18" s="25"/>
      <c r="E18" s="9"/>
      <c r="F18" s="31"/>
      <c r="G18" s="5"/>
      <c r="H18" s="5"/>
      <c r="J18" s="5"/>
      <c r="K18" s="33">
        <f>K17/I17</f>
        <v>0.35391709214388312</v>
      </c>
      <c r="L18" s="5"/>
      <c r="M18" s="33">
        <f>1-K18</f>
        <v>0.64608290785611688</v>
      </c>
    </row>
    <row r="19" spans="2:13">
      <c r="B19" s="12">
        <f>+B17+1</f>
        <v>4</v>
      </c>
      <c r="C19" s="13"/>
      <c r="D19" s="25" t="s">
        <v>15</v>
      </c>
      <c r="E19" s="9"/>
      <c r="F19" s="31"/>
      <c r="G19" s="5"/>
      <c r="H19" s="5"/>
      <c r="J19" s="5"/>
      <c r="L19" s="5"/>
    </row>
    <row r="20" spans="2:13">
      <c r="B20" s="12">
        <f>+B19+1</f>
        <v>5</v>
      </c>
      <c r="C20" s="13"/>
      <c r="D20" s="25" t="s">
        <v>16</v>
      </c>
      <c r="E20" s="9"/>
      <c r="F20" s="31"/>
      <c r="G20" s="34" t="str">
        <f>"(True-Up TCOS Line "&amp;'[6]PSO True-Up TCOS'!B23&amp;" )"</f>
        <v>(True-Up TCOS Line 7 )</v>
      </c>
      <c r="H20" s="5"/>
      <c r="I20" s="35">
        <f>(K20+M20)</f>
        <v>89549489</v>
      </c>
      <c r="J20" s="5"/>
      <c r="K20" s="36">
        <f>ROUND(+'[6]PSO True-Up TCOS'!L23,0)</f>
        <v>6348917</v>
      </c>
      <c r="L20" s="36"/>
      <c r="M20" s="36">
        <f>ROUND(+'[6]SWE True-UP TCOS'!L23,0)</f>
        <v>83200572</v>
      </c>
    </row>
    <row r="21" spans="2:13">
      <c r="B21" s="12">
        <f>+B20+1</f>
        <v>6</v>
      </c>
      <c r="C21" s="13"/>
      <c r="D21" s="25" t="s">
        <v>17</v>
      </c>
      <c r="E21" s="9"/>
      <c r="F21" s="31"/>
      <c r="G21" s="13" t="str">
        <f>"(Worksheet G)"</f>
        <v>(Worksheet G)</v>
      </c>
      <c r="H21" s="5"/>
      <c r="I21" s="26">
        <f>+K21+M21</f>
        <v>0</v>
      </c>
      <c r="J21" s="5"/>
      <c r="K21" s="36">
        <v>0</v>
      </c>
      <c r="L21" s="36"/>
      <c r="M21" s="36">
        <v>0</v>
      </c>
    </row>
    <row r="22" spans="2:13">
      <c r="B22" s="12">
        <f>+B21+1</f>
        <v>7</v>
      </c>
      <c r="C22" s="13"/>
      <c r="D22" s="25" t="s">
        <v>18</v>
      </c>
      <c r="E22" s="9"/>
      <c r="F22" s="31"/>
      <c r="G22" s="13" t="str">
        <f>"(Worksheet G)"</f>
        <v>(Worksheet G)</v>
      </c>
      <c r="H22" s="5"/>
      <c r="I22" s="37">
        <f>+K22+M22</f>
        <v>0</v>
      </c>
      <c r="J22" s="5"/>
      <c r="K22" s="38">
        <v>0</v>
      </c>
      <c r="L22" s="36"/>
      <c r="M22" s="38">
        <v>0</v>
      </c>
    </row>
    <row r="23" spans="2:13">
      <c r="B23" s="12">
        <f>+B22+1</f>
        <v>8</v>
      </c>
      <c r="C23" s="13"/>
      <c r="D23" s="39" t="s">
        <v>19</v>
      </c>
      <c r="E23" s="9" t="s">
        <v>20</v>
      </c>
      <c r="F23" s="31"/>
      <c r="G23" s="5"/>
      <c r="H23" s="5"/>
      <c r="I23" s="36">
        <f>(I22+I21+I20)</f>
        <v>89549489</v>
      </c>
      <c r="J23" s="5"/>
      <c r="K23" s="36">
        <f>+K22+K21+K20</f>
        <v>6348917</v>
      </c>
      <c r="L23" s="36"/>
      <c r="M23" s="36">
        <f>+M22+M21+M20</f>
        <v>83200572</v>
      </c>
    </row>
    <row r="24" spans="2:13">
      <c r="B24" s="12"/>
      <c r="C24" s="13"/>
      <c r="D24" s="25"/>
      <c r="E24" s="9"/>
      <c r="F24" s="31"/>
      <c r="G24" s="5"/>
      <c r="H24" s="5"/>
      <c r="I24" s="37"/>
      <c r="J24" s="5"/>
      <c r="K24" s="38"/>
      <c r="L24" s="36"/>
      <c r="M24" s="38"/>
    </row>
    <row r="25" spans="2:13">
      <c r="B25" s="12">
        <f>+B23+1</f>
        <v>9</v>
      </c>
      <c r="C25" s="13"/>
      <c r="D25" s="25" t="s">
        <v>21</v>
      </c>
      <c r="E25" s="9"/>
      <c r="G25" s="31" t="str">
        <f>"(Line "&amp;B17&amp;"- Line "&amp;B23&amp;")"</f>
        <v>(Line 3- Line 8)</v>
      </c>
      <c r="H25" s="5"/>
      <c r="I25" s="26">
        <f>(K25+M25)</f>
        <v>159352822.19841266</v>
      </c>
      <c r="J25" s="5"/>
      <c r="K25" s="36">
        <f>+K17-K23</f>
        <v>81741865.207234085</v>
      </c>
      <c r="L25" s="36"/>
      <c r="M25" s="36">
        <f>+M17-M23</f>
        <v>77610956.991178572</v>
      </c>
    </row>
    <row r="26" spans="2:13">
      <c r="B26" s="1"/>
      <c r="C26" s="13"/>
      <c r="E26" s="9"/>
      <c r="G26" s="5"/>
      <c r="H26" s="5"/>
      <c r="J26" s="5"/>
    </row>
    <row r="27" spans="2:13">
      <c r="B27" s="12">
        <f>+B25+1</f>
        <v>10</v>
      </c>
      <c r="C27" s="13"/>
      <c r="D27" s="25" t="s">
        <v>22</v>
      </c>
      <c r="E27" s="9"/>
      <c r="F27" s="31"/>
      <c r="G27" s="13" t="str">
        <f>"(True-Up TCOS Line "&amp;'[6]PSO True-Up TCOS'!B35&amp;" )"</f>
        <v>(True-Up TCOS Line 15 )</v>
      </c>
      <c r="H27" s="5"/>
      <c r="I27" s="26">
        <f>+K27+M27</f>
        <v>0</v>
      </c>
      <c r="J27" s="5"/>
      <c r="K27" s="36">
        <f>+'[6]PSO True-Up TCOS'!L35</f>
        <v>0</v>
      </c>
      <c r="L27" s="36"/>
      <c r="M27" s="36">
        <f>+'[6]PSO True-Up TCOS'!N35</f>
        <v>0</v>
      </c>
    </row>
    <row r="28" spans="2:13" ht="15.75" thickBot="1">
      <c r="B28" s="12"/>
      <c r="C28" s="13"/>
      <c r="D28" s="25"/>
      <c r="E28" s="9"/>
      <c r="F28" s="31"/>
      <c r="G28" s="5"/>
      <c r="H28" s="5"/>
      <c r="I28" s="40"/>
      <c r="J28" s="5"/>
      <c r="K28" s="41"/>
      <c r="L28" s="36"/>
      <c r="M28" s="41"/>
    </row>
    <row r="29" spans="2:13" ht="16.5" thickBot="1">
      <c r="B29" s="42">
        <f>+B27+1</f>
        <v>11</v>
      </c>
      <c r="C29" s="43"/>
      <c r="D29" s="44" t="str">
        <f>"TRUED-UP ZONAL ATRR (W/ INCENTIVES) FOR "&amp;N1-1&amp;""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49">
        <f>(I25+I27)</f>
        <v>159352822.19841266</v>
      </c>
      <c r="J29" s="48"/>
      <c r="K29" s="50">
        <f>+K25+K27</f>
        <v>81741865.207234085</v>
      </c>
      <c r="L29" s="50"/>
      <c r="M29" s="51">
        <f>+M25+M27</f>
        <v>77610956.991178572</v>
      </c>
    </row>
    <row r="30" spans="2:13">
      <c r="B30" s="12"/>
      <c r="C30" s="13"/>
      <c r="D30" s="25"/>
      <c r="E30" s="9"/>
      <c r="G30" s="31"/>
      <c r="H30" s="5"/>
      <c r="I30" s="26"/>
      <c r="J30" s="5"/>
      <c r="K30" s="36"/>
      <c r="L30" s="36"/>
      <c r="M30" s="36"/>
    </row>
    <row r="31" spans="2:13" ht="15.75">
      <c r="B31" s="52">
        <f>B29+1</f>
        <v>12</v>
      </c>
      <c r="C31" s="53"/>
      <c r="D31" s="54" t="str">
        <f>""&amp;N1-1&amp;" Historic AEP West Zone SPP Average 12-Mo. Peak Demand, MW"</f>
        <v>2017 Historic AEP West Zone SPP Average 12-Mo. Peak Demand, MW</v>
      </c>
      <c r="E31" s="55"/>
      <c r="F31" s="56"/>
      <c r="G31" s="57" t="str">
        <f>"(Load WS, ln "&amp;'[6]Load WS'!A30&amp;")"</f>
        <v>(Load WS, ln 20)</v>
      </c>
      <c r="H31" s="58"/>
      <c r="I31" s="35">
        <f>+'[6]Load WS'!Q30</f>
        <v>7969</v>
      </c>
      <c r="J31" s="59"/>
      <c r="K31" s="35">
        <f>I31</f>
        <v>7969</v>
      </c>
      <c r="L31" s="36"/>
      <c r="M31" s="36">
        <f>I31</f>
        <v>7969</v>
      </c>
    </row>
    <row r="32" spans="2:13" ht="15.75">
      <c r="B32" s="52"/>
      <c r="C32" s="53"/>
      <c r="D32" s="60"/>
      <c r="E32" s="55"/>
      <c r="F32" s="56"/>
      <c r="G32" s="61"/>
      <c r="H32" s="58"/>
      <c r="I32" s="62"/>
      <c r="J32" s="58"/>
      <c r="K32" s="63"/>
      <c r="L32" s="36"/>
      <c r="M32" s="36"/>
    </row>
    <row r="33" spans="2:14" ht="15.75">
      <c r="B33" s="52">
        <f>B31+1</f>
        <v>13</v>
      </c>
      <c r="C33" s="53"/>
      <c r="D33" s="64" t="str">
        <f>"Monthly NITS Rate in $/MW - Month"</f>
        <v>Monthly NITS Rate in $/MW - Month</v>
      </c>
      <c r="E33" s="55"/>
      <c r="F33" s="56"/>
      <c r="G33" s="65" t="str">
        <f>"(Line "&amp;B29&amp;" / Line "&amp;B31&amp;") /12 "</f>
        <v xml:space="preserve">(Line 11 / Line 12) /12 </v>
      </c>
      <c r="H33" s="58"/>
      <c r="I33" s="66">
        <f>ROUND((I29/I31)/12,2)</f>
        <v>1666.38</v>
      </c>
      <c r="J33" s="58"/>
      <c r="K33" s="66">
        <f>ROUND((K29/K31)/12,2)</f>
        <v>854.79</v>
      </c>
      <c r="L33" s="36"/>
      <c r="M33" s="66">
        <f>ROUND((M29/M31)/12,2)</f>
        <v>811.59</v>
      </c>
    </row>
    <row r="34" spans="2:14">
      <c r="B34" s="12"/>
      <c r="C34" s="13"/>
      <c r="D34" s="25"/>
      <c r="E34" s="9"/>
      <c r="G34" s="31"/>
      <c r="H34" s="5"/>
      <c r="I34" s="26"/>
      <c r="J34" s="5"/>
      <c r="K34" s="36"/>
      <c r="L34" s="36"/>
      <c r="M34" s="36"/>
    </row>
    <row r="35" spans="2:14">
      <c r="B35" s="12"/>
      <c r="C35" s="13"/>
      <c r="D35" s="54"/>
      <c r="E35" s="67"/>
      <c r="F35" s="68"/>
      <c r="G35" s="59"/>
      <c r="H35" s="59"/>
      <c r="I35" s="35"/>
      <c r="J35" s="59"/>
      <c r="K35" s="69"/>
      <c r="L35" s="70"/>
      <c r="M35" s="69"/>
    </row>
    <row r="36" spans="2:14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/>
      <c r="N36" s="72"/>
    </row>
    <row r="37" spans="2:14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/>
      <c r="N37" s="72"/>
    </row>
    <row r="38" spans="2:14">
      <c r="B38" s="71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/>
      <c r="N38" s="72"/>
    </row>
    <row r="39" spans="2:14">
      <c r="B39" s="71"/>
      <c r="C39" s="72"/>
      <c r="D39" s="72"/>
      <c r="E39" s="72"/>
      <c r="F39" s="72"/>
      <c r="G39" s="72"/>
      <c r="H39" s="72"/>
      <c r="I39" s="74"/>
      <c r="J39" s="72"/>
      <c r="K39" s="72"/>
      <c r="L39" s="72"/>
      <c r="M39" s="75"/>
      <c r="N39" s="72"/>
    </row>
    <row r="40" spans="2:14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2:14">
      <c r="B41" s="71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</row>
    <row r="42" spans="2:14">
      <c r="B42" s="71"/>
      <c r="C42" s="72"/>
      <c r="D42" s="72"/>
      <c r="E42" s="72"/>
      <c r="F42" s="72"/>
      <c r="G42" s="76"/>
      <c r="H42" s="72"/>
      <c r="I42" s="73"/>
      <c r="J42" s="72"/>
      <c r="K42" s="72"/>
      <c r="L42" s="72"/>
      <c r="M42" s="72"/>
      <c r="N42" s="72"/>
    </row>
    <row r="43" spans="2:14">
      <c r="B43" s="71"/>
      <c r="C43" s="72"/>
      <c r="D43" s="72"/>
      <c r="E43" s="72"/>
      <c r="F43" s="72"/>
      <c r="G43" s="76"/>
      <c r="H43" s="72"/>
      <c r="I43" s="73"/>
      <c r="J43" s="72"/>
      <c r="K43" s="72"/>
      <c r="L43" s="72"/>
      <c r="M43" s="72"/>
      <c r="N43" s="72"/>
    </row>
    <row r="44" spans="2:14">
      <c r="B44" s="71"/>
      <c r="C44" s="72"/>
      <c r="D44" s="72"/>
      <c r="E44" s="72"/>
      <c r="F44" s="77"/>
      <c r="G44" s="76"/>
      <c r="H44" s="72"/>
      <c r="I44" s="73"/>
      <c r="J44" s="72"/>
      <c r="K44" s="72"/>
      <c r="L44" s="72"/>
      <c r="M44" s="72"/>
      <c r="N44" s="72"/>
    </row>
    <row r="45" spans="2:14">
      <c r="B45" s="71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</row>
    <row r="46" spans="2:14">
      <c r="B46" s="71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</row>
    <row r="47" spans="2:14">
      <c r="B47" s="71"/>
      <c r="C47" s="72"/>
      <c r="D47" s="72"/>
      <c r="E47" s="72"/>
      <c r="F47" s="72"/>
      <c r="G47" s="72"/>
      <c r="H47" s="72"/>
      <c r="I47" s="73"/>
      <c r="J47" s="72"/>
      <c r="K47" s="72"/>
      <c r="L47" s="72"/>
      <c r="M47" s="72"/>
      <c r="N47" s="72"/>
    </row>
    <row r="48" spans="2:14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2:14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2:14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2:14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2:14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2:14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2:14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2:14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2:14">
      <c r="B56" s="71"/>
      <c r="C56" s="72"/>
      <c r="D56" s="72"/>
      <c r="E56" s="78"/>
      <c r="F56" s="72"/>
      <c r="G56" s="72"/>
      <c r="H56" s="72"/>
      <c r="I56" s="72"/>
      <c r="J56" s="72"/>
      <c r="K56" s="72"/>
      <c r="L56" s="72"/>
      <c r="M56" s="72"/>
      <c r="N56" s="72"/>
    </row>
    <row r="57" spans="2:14">
      <c r="B57" s="71"/>
      <c r="C57" s="72"/>
      <c r="D57" s="72"/>
      <c r="E57" s="78"/>
      <c r="F57" s="72"/>
      <c r="G57" s="72"/>
      <c r="H57" s="72"/>
      <c r="I57" s="72"/>
      <c r="J57" s="72"/>
      <c r="K57" s="72"/>
      <c r="L57" s="72"/>
      <c r="M57" s="72"/>
      <c r="N57" s="72"/>
    </row>
    <row r="58" spans="2:14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2:14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2:14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2:14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2:14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2:14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2:14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2:14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2:14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2:14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2:14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2:14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14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14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14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2:14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2:14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2:14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2:14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2:14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2:14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2:14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2:14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2:14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2:14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2:14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>
      <c r="B87" s="79"/>
      <c r="C87" s="80"/>
      <c r="D87" s="80"/>
      <c r="E87" s="80"/>
      <c r="F87" s="80"/>
      <c r="G87" s="80"/>
      <c r="H87" s="80"/>
      <c r="J87" s="80"/>
      <c r="K87" s="80"/>
      <c r="L87" s="80"/>
      <c r="M87" s="80"/>
    </row>
    <row r="88" spans="2:14">
      <c r="B88" s="79"/>
      <c r="C88" s="80"/>
      <c r="D88" s="80"/>
      <c r="E88" s="80"/>
      <c r="F88" s="80"/>
      <c r="G88" s="80"/>
      <c r="H88" s="80"/>
      <c r="J88" s="80"/>
      <c r="K88" s="80"/>
      <c r="L88" s="80"/>
      <c r="M88" s="80"/>
    </row>
    <row r="89" spans="2:14">
      <c r="B89" s="79"/>
      <c r="C89" s="80"/>
      <c r="D89" s="80"/>
      <c r="E89" s="80"/>
      <c r="F89" s="80"/>
      <c r="G89" s="80"/>
      <c r="H89" s="80"/>
      <c r="J89" s="80"/>
      <c r="K89" s="80"/>
      <c r="L89" s="80"/>
      <c r="M89" s="80"/>
    </row>
    <row r="90" spans="2:14">
      <c r="B90" s="79"/>
      <c r="C90" s="80"/>
      <c r="D90" s="80"/>
      <c r="E90" s="80"/>
      <c r="F90" s="80"/>
      <c r="G90" s="80"/>
      <c r="H90" s="80"/>
      <c r="J90" s="80"/>
      <c r="K90" s="80"/>
      <c r="L90" s="80"/>
      <c r="M90" s="80"/>
    </row>
    <row r="91" spans="2:14">
      <c r="B91" s="79"/>
      <c r="C91" s="80"/>
      <c r="D91" s="80"/>
      <c r="E91" s="80"/>
      <c r="F91" s="80"/>
      <c r="G91" s="80"/>
      <c r="H91" s="80"/>
      <c r="J91" s="80"/>
      <c r="K91" s="80"/>
      <c r="L91" s="80"/>
      <c r="M91" s="80"/>
    </row>
    <row r="92" spans="2:14">
      <c r="B92" s="79"/>
      <c r="C92" s="80"/>
      <c r="D92" s="80"/>
      <c r="E92" s="80"/>
      <c r="F92" s="80"/>
      <c r="G92" s="80"/>
      <c r="H92" s="80"/>
      <c r="J92" s="80"/>
      <c r="K92" s="80"/>
      <c r="L92" s="80"/>
      <c r="M92" s="80"/>
    </row>
    <row r="93" spans="2:14">
      <c r="B93" s="79"/>
      <c r="C93" s="80"/>
      <c r="D93" s="80"/>
      <c r="E93" s="80"/>
      <c r="F93" s="80"/>
      <c r="G93" s="80"/>
      <c r="H93" s="80"/>
      <c r="J93" s="80"/>
      <c r="K93" s="80"/>
      <c r="L93" s="80"/>
      <c r="M93" s="80"/>
    </row>
    <row r="94" spans="2:14">
      <c r="B94" s="79"/>
      <c r="C94" s="80"/>
      <c r="D94" s="80"/>
      <c r="E94" s="80"/>
      <c r="F94" s="80"/>
      <c r="G94" s="80"/>
      <c r="H94" s="80"/>
      <c r="J94" s="80"/>
      <c r="K94" s="80"/>
      <c r="L94" s="80"/>
      <c r="M94" s="80"/>
    </row>
    <row r="95" spans="2:14">
      <c r="B95" s="79"/>
      <c r="C95" s="80"/>
      <c r="D95" s="80"/>
      <c r="E95" s="80"/>
      <c r="F95" s="80"/>
      <c r="G95" s="80"/>
      <c r="H95" s="80"/>
      <c r="J95" s="80"/>
      <c r="K95" s="80"/>
      <c r="L95" s="80"/>
      <c r="M95" s="80"/>
    </row>
    <row r="96" spans="2:14">
      <c r="B96" s="79"/>
      <c r="C96" s="80"/>
      <c r="D96" s="80"/>
      <c r="E96" s="80"/>
      <c r="F96" s="80"/>
      <c r="G96" s="80"/>
      <c r="H96" s="80"/>
      <c r="J96" s="80"/>
      <c r="K96" s="80"/>
      <c r="L96" s="80"/>
      <c r="M96" s="80"/>
    </row>
    <row r="97" spans="2:13">
      <c r="B97" s="79"/>
      <c r="C97" s="80"/>
      <c r="D97" s="80"/>
      <c r="E97" s="80"/>
      <c r="F97" s="80"/>
      <c r="G97" s="80"/>
      <c r="H97" s="80"/>
      <c r="J97" s="80"/>
      <c r="K97" s="80"/>
      <c r="L97" s="80"/>
      <c r="M97" s="80"/>
    </row>
    <row r="98" spans="2:13">
      <c r="B98" s="79"/>
      <c r="C98" s="80"/>
      <c r="D98" s="80"/>
      <c r="E98" s="80"/>
      <c r="F98" s="80"/>
      <c r="G98" s="80"/>
      <c r="H98" s="80"/>
      <c r="J98" s="80"/>
      <c r="K98" s="80"/>
      <c r="L98" s="80"/>
      <c r="M98" s="80"/>
    </row>
    <row r="99" spans="2:13">
      <c r="B99" s="79"/>
      <c r="C99" s="80"/>
      <c r="D99" s="80"/>
      <c r="E99" s="80"/>
      <c r="F99" s="80"/>
      <c r="G99" s="80"/>
      <c r="H99" s="80"/>
      <c r="J99" s="80"/>
      <c r="K99" s="80"/>
      <c r="L99" s="80"/>
      <c r="M99" s="80"/>
    </row>
    <row r="100" spans="2:13">
      <c r="B100" s="79"/>
      <c r="C100" s="80"/>
      <c r="D100" s="80"/>
      <c r="E100" s="80"/>
      <c r="F100" s="80"/>
      <c r="G100" s="80"/>
      <c r="H100" s="80"/>
      <c r="J100" s="80"/>
      <c r="K100" s="80"/>
      <c r="L100" s="80"/>
      <c r="M100" s="80"/>
    </row>
    <row r="101" spans="2:13">
      <c r="B101" s="79"/>
      <c r="C101" s="80"/>
      <c r="D101" s="80"/>
      <c r="E101" s="80"/>
      <c r="F101" s="80"/>
      <c r="G101" s="80"/>
      <c r="H101" s="80"/>
      <c r="J101" s="80"/>
      <c r="K101" s="80"/>
      <c r="L101" s="80"/>
      <c r="M101" s="80"/>
    </row>
    <row r="102" spans="2:13">
      <c r="B102" s="79"/>
      <c r="C102" s="80"/>
      <c r="D102" s="80"/>
      <c r="E102" s="80"/>
      <c r="F102" s="80"/>
      <c r="G102" s="80"/>
      <c r="H102" s="80"/>
      <c r="J102" s="80"/>
      <c r="K102" s="80"/>
      <c r="L102" s="80"/>
      <c r="M102" s="80"/>
    </row>
    <row r="103" spans="2:13">
      <c r="B103" s="79"/>
      <c r="C103" s="80"/>
      <c r="D103" s="80"/>
      <c r="E103" s="80"/>
      <c r="F103" s="80"/>
      <c r="G103" s="80"/>
      <c r="H103" s="80"/>
      <c r="J103" s="80"/>
      <c r="K103" s="80"/>
      <c r="L103" s="80"/>
      <c r="M103" s="80"/>
    </row>
    <row r="104" spans="2:13">
      <c r="B104" s="79"/>
      <c r="C104" s="80"/>
      <c r="D104" s="80"/>
      <c r="E104" s="80"/>
      <c r="F104" s="80"/>
      <c r="G104" s="80"/>
      <c r="H104" s="80"/>
      <c r="J104" s="80"/>
      <c r="K104" s="80"/>
      <c r="L104" s="80"/>
      <c r="M104" s="80"/>
    </row>
    <row r="105" spans="2:13">
      <c r="B105" s="79"/>
      <c r="C105" s="80"/>
      <c r="D105" s="80"/>
      <c r="E105" s="80"/>
      <c r="F105" s="80"/>
      <c r="G105" s="80"/>
      <c r="H105" s="80"/>
      <c r="J105" s="80"/>
      <c r="K105" s="80"/>
      <c r="L105" s="80"/>
      <c r="M105" s="80"/>
    </row>
    <row r="106" spans="2:13">
      <c r="B106" s="79"/>
      <c r="C106" s="80"/>
      <c r="D106" s="80"/>
      <c r="E106" s="80"/>
      <c r="F106" s="80"/>
      <c r="G106" s="80"/>
      <c r="H106" s="80"/>
      <c r="J106" s="80"/>
      <c r="K106" s="80"/>
      <c r="L106" s="80"/>
      <c r="M106" s="80"/>
    </row>
    <row r="107" spans="2:13">
      <c r="B107" s="79"/>
      <c r="C107" s="80"/>
      <c r="D107" s="80"/>
      <c r="E107" s="80"/>
      <c r="F107" s="80"/>
      <c r="G107" s="80"/>
      <c r="H107" s="80"/>
      <c r="J107" s="80"/>
      <c r="K107" s="80"/>
      <c r="L107" s="80"/>
      <c r="M107" s="80"/>
    </row>
    <row r="108" spans="2:13">
      <c r="B108" s="79"/>
      <c r="C108" s="80"/>
      <c r="D108" s="80"/>
      <c r="E108" s="80"/>
      <c r="F108" s="80"/>
      <c r="G108" s="80"/>
      <c r="H108" s="80"/>
      <c r="J108" s="80"/>
      <c r="K108" s="80"/>
      <c r="L108" s="80"/>
      <c r="M108" s="80"/>
    </row>
    <row r="109" spans="2:13">
      <c r="B109" s="79"/>
      <c r="C109" s="80"/>
      <c r="D109" s="80"/>
      <c r="E109" s="80"/>
      <c r="F109" s="80"/>
      <c r="G109" s="80"/>
      <c r="H109" s="80"/>
      <c r="J109" s="80"/>
      <c r="K109" s="80"/>
      <c r="L109" s="80"/>
      <c r="M109" s="80"/>
    </row>
    <row r="110" spans="2:13">
      <c r="B110" s="79"/>
      <c r="C110" s="80"/>
      <c r="D110" s="80"/>
      <c r="E110" s="80"/>
      <c r="F110" s="80"/>
      <c r="G110" s="80"/>
      <c r="H110" s="80"/>
      <c r="J110" s="80"/>
      <c r="K110" s="80"/>
      <c r="L110" s="80"/>
      <c r="M110" s="80"/>
    </row>
    <row r="111" spans="2:13">
      <c r="B111" s="79"/>
      <c r="C111" s="80"/>
      <c r="D111" s="80"/>
      <c r="E111" s="80"/>
      <c r="F111" s="80"/>
      <c r="G111" s="80"/>
      <c r="H111" s="80"/>
      <c r="J111" s="80"/>
      <c r="K111" s="80"/>
      <c r="L111" s="80"/>
      <c r="M111" s="80"/>
    </row>
    <row r="112" spans="2:13">
      <c r="B112" s="79"/>
      <c r="C112" s="80"/>
      <c r="D112" s="80"/>
      <c r="E112" s="80"/>
      <c r="F112" s="80"/>
      <c r="G112" s="80"/>
      <c r="H112" s="80"/>
      <c r="J112" s="80"/>
      <c r="K112" s="80"/>
      <c r="L112" s="80"/>
      <c r="M112" s="80"/>
    </row>
    <row r="113" spans="2:13">
      <c r="B113" s="79"/>
      <c r="C113" s="80"/>
      <c r="D113" s="80"/>
      <c r="E113" s="80"/>
      <c r="F113" s="80"/>
      <c r="G113" s="80"/>
      <c r="H113" s="80"/>
      <c r="J113" s="80"/>
      <c r="K113" s="80"/>
      <c r="L113" s="80"/>
      <c r="M113" s="80"/>
    </row>
    <row r="114" spans="2:13">
      <c r="B114" s="79"/>
      <c r="C114" s="80"/>
      <c r="D114" s="80"/>
      <c r="E114" s="80"/>
      <c r="F114" s="80"/>
      <c r="G114" s="80"/>
      <c r="H114" s="80"/>
      <c r="J114" s="80"/>
      <c r="K114" s="80"/>
      <c r="L114" s="80"/>
      <c r="M114" s="80"/>
    </row>
    <row r="115" spans="2:13">
      <c r="B115" s="79"/>
      <c r="C115" s="80"/>
      <c r="D115" s="80"/>
      <c r="E115" s="80"/>
      <c r="F115" s="80"/>
      <c r="G115" s="80"/>
      <c r="H115" s="80"/>
      <c r="J115" s="80"/>
      <c r="K115" s="80"/>
      <c r="L115" s="80"/>
      <c r="M115" s="80"/>
    </row>
    <row r="116" spans="2:13">
      <c r="B116" s="79"/>
      <c r="C116" s="80"/>
      <c r="D116" s="80"/>
      <c r="E116" s="80"/>
      <c r="F116" s="80"/>
      <c r="G116" s="80"/>
      <c r="H116" s="80"/>
      <c r="J116" s="80"/>
      <c r="K116" s="80"/>
      <c r="L116" s="80"/>
      <c r="M116" s="80"/>
    </row>
    <row r="117" spans="2:13">
      <c r="B117" s="79"/>
      <c r="C117" s="80"/>
      <c r="D117" s="80"/>
      <c r="E117" s="80"/>
      <c r="F117" s="80"/>
      <c r="G117" s="80"/>
      <c r="H117" s="80"/>
      <c r="J117" s="80"/>
      <c r="K117" s="80"/>
      <c r="L117" s="80"/>
      <c r="M117" s="80"/>
    </row>
    <row r="118" spans="2:13">
      <c r="B118" s="79"/>
      <c r="C118" s="80"/>
      <c r="D118" s="80"/>
      <c r="E118" s="80"/>
      <c r="F118" s="80"/>
      <c r="G118" s="80"/>
      <c r="H118" s="80"/>
      <c r="J118" s="80"/>
      <c r="K118" s="80"/>
      <c r="L118" s="80"/>
      <c r="M118" s="80"/>
    </row>
    <row r="119" spans="2:13">
      <c r="B119" s="79"/>
      <c r="C119" s="80"/>
      <c r="D119" s="80"/>
      <c r="E119" s="80"/>
      <c r="F119" s="80"/>
      <c r="G119" s="80"/>
      <c r="H119" s="80"/>
      <c r="J119" s="80"/>
      <c r="K119" s="80"/>
      <c r="L119" s="80"/>
      <c r="M119" s="80"/>
    </row>
    <row r="120" spans="2:13">
      <c r="B120" s="79"/>
      <c r="C120" s="80"/>
      <c r="D120" s="80"/>
      <c r="E120" s="80"/>
      <c r="F120" s="80"/>
      <c r="G120" s="80"/>
      <c r="H120" s="80"/>
      <c r="J120" s="80"/>
      <c r="K120" s="80"/>
      <c r="L120" s="80"/>
      <c r="M120" s="80"/>
    </row>
    <row r="121" spans="2:13">
      <c r="B121" s="79"/>
      <c r="C121" s="80"/>
      <c r="D121" s="80"/>
      <c r="E121" s="80"/>
      <c r="F121" s="80"/>
      <c r="G121" s="80"/>
      <c r="H121" s="80"/>
      <c r="J121" s="80"/>
      <c r="K121" s="80"/>
      <c r="L121" s="80"/>
      <c r="M121" s="80"/>
    </row>
    <row r="122" spans="2:13">
      <c r="B122" s="79"/>
      <c r="C122" s="80"/>
      <c r="D122" s="80"/>
      <c r="E122" s="80"/>
      <c r="F122" s="80"/>
      <c r="G122" s="80"/>
      <c r="H122" s="80"/>
      <c r="J122" s="80"/>
      <c r="K122" s="80"/>
      <c r="L122" s="80"/>
      <c r="M122" s="80"/>
    </row>
    <row r="123" spans="2:13">
      <c r="B123" s="79"/>
      <c r="C123" s="80"/>
      <c r="D123" s="80"/>
      <c r="E123" s="80"/>
      <c r="F123" s="80"/>
      <c r="G123" s="80"/>
      <c r="H123" s="80"/>
      <c r="J123" s="80"/>
      <c r="K123" s="80"/>
      <c r="L123" s="80"/>
      <c r="M123" s="80"/>
    </row>
    <row r="124" spans="2:13">
      <c r="B124" s="79"/>
      <c r="C124" s="80"/>
      <c r="D124" s="80"/>
      <c r="E124" s="80"/>
      <c r="F124" s="80"/>
      <c r="G124" s="80"/>
      <c r="H124" s="80"/>
      <c r="J124" s="80"/>
      <c r="K124" s="80"/>
      <c r="L124" s="80"/>
      <c r="M124" s="80"/>
    </row>
    <row r="125" spans="2:13">
      <c r="B125" s="79"/>
      <c r="C125" s="80"/>
      <c r="D125" s="80"/>
      <c r="E125" s="80"/>
      <c r="F125" s="80"/>
      <c r="G125" s="80"/>
      <c r="H125" s="80"/>
      <c r="J125" s="80"/>
      <c r="K125" s="80"/>
      <c r="L125" s="80"/>
      <c r="M125" s="80"/>
    </row>
    <row r="126" spans="2:13">
      <c r="B126" s="79"/>
      <c r="C126" s="80"/>
      <c r="D126" s="80"/>
      <c r="E126" s="80"/>
      <c r="F126" s="80"/>
      <c r="G126" s="80"/>
      <c r="H126" s="80"/>
      <c r="J126" s="80"/>
      <c r="K126" s="80"/>
      <c r="L126" s="80"/>
      <c r="M126" s="80"/>
    </row>
    <row r="127" spans="2:13">
      <c r="B127" s="79"/>
      <c r="C127" s="80"/>
      <c r="D127" s="80"/>
      <c r="E127" s="80"/>
      <c r="F127" s="80"/>
      <c r="G127" s="80"/>
      <c r="H127" s="80"/>
      <c r="J127" s="80"/>
      <c r="K127" s="80"/>
      <c r="L127" s="80"/>
      <c r="M127" s="80"/>
    </row>
    <row r="128" spans="2:13">
      <c r="B128" s="79"/>
      <c r="C128" s="80"/>
      <c r="D128" s="80"/>
      <c r="E128" s="80"/>
      <c r="F128" s="80"/>
      <c r="G128" s="80"/>
      <c r="H128" s="80"/>
      <c r="J128" s="80"/>
      <c r="K128" s="80"/>
      <c r="L128" s="80"/>
      <c r="M128" s="80"/>
    </row>
    <row r="129" spans="2:13">
      <c r="B129" s="79"/>
      <c r="C129" s="80"/>
      <c r="D129" s="80"/>
      <c r="E129" s="80"/>
      <c r="F129" s="80"/>
      <c r="G129" s="80"/>
      <c r="H129" s="80"/>
      <c r="J129" s="80"/>
      <c r="K129" s="80"/>
      <c r="L129" s="80"/>
      <c r="M129" s="80"/>
    </row>
    <row r="130" spans="2:13">
      <c r="B130" s="79"/>
      <c r="C130" s="80"/>
      <c r="D130" s="80"/>
      <c r="E130" s="80"/>
      <c r="F130" s="80"/>
      <c r="G130" s="80"/>
      <c r="H130" s="80"/>
      <c r="J130" s="80"/>
      <c r="K130" s="80"/>
      <c r="L130" s="80"/>
      <c r="M130" s="80"/>
    </row>
    <row r="131" spans="2:13">
      <c r="B131" s="79"/>
      <c r="C131" s="80"/>
      <c r="D131" s="80"/>
      <c r="E131" s="80"/>
      <c r="F131" s="80"/>
      <c r="G131" s="80"/>
      <c r="H131" s="80"/>
      <c r="J131" s="80"/>
      <c r="K131" s="80"/>
      <c r="L131" s="80"/>
      <c r="M131" s="80"/>
    </row>
    <row r="132" spans="2:13">
      <c r="B132" s="79"/>
      <c r="C132" s="80"/>
      <c r="D132" s="80"/>
      <c r="E132" s="80"/>
      <c r="F132" s="80"/>
      <c r="G132" s="80"/>
      <c r="H132" s="80"/>
      <c r="J132" s="80"/>
      <c r="K132" s="80"/>
      <c r="L132" s="80"/>
      <c r="M132" s="80"/>
    </row>
    <row r="133" spans="2:13">
      <c r="B133" s="79"/>
      <c r="C133" s="80"/>
      <c r="D133" s="80"/>
      <c r="E133" s="80"/>
      <c r="F133" s="80"/>
      <c r="G133" s="80"/>
      <c r="H133" s="80"/>
      <c r="J133" s="80"/>
      <c r="K133" s="80"/>
      <c r="L133" s="80"/>
      <c r="M133" s="80"/>
    </row>
    <row r="134" spans="2:13">
      <c r="B134" s="79"/>
      <c r="C134" s="80"/>
      <c r="D134" s="80"/>
      <c r="E134" s="80"/>
      <c r="F134" s="80"/>
      <c r="G134" s="80"/>
      <c r="H134" s="80"/>
      <c r="J134" s="80"/>
      <c r="K134" s="80"/>
      <c r="L134" s="80"/>
      <c r="M134" s="80"/>
    </row>
    <row r="135" spans="2:13">
      <c r="B135" s="79"/>
      <c r="C135" s="80"/>
      <c r="D135" s="80"/>
      <c r="E135" s="80"/>
      <c r="F135" s="80"/>
      <c r="G135" s="80"/>
      <c r="H135" s="80"/>
      <c r="J135" s="80"/>
      <c r="K135" s="80"/>
      <c r="L135" s="80"/>
      <c r="M135" s="80"/>
    </row>
    <row r="136" spans="2:13">
      <c r="B136" s="79"/>
      <c r="C136" s="80"/>
      <c r="D136" s="80"/>
      <c r="E136" s="80"/>
      <c r="F136" s="80"/>
      <c r="G136" s="80"/>
      <c r="H136" s="80"/>
      <c r="J136" s="80"/>
      <c r="K136" s="80"/>
      <c r="L136" s="80"/>
      <c r="M136" s="80"/>
    </row>
    <row r="137" spans="2:13">
      <c r="B137" s="79"/>
      <c r="C137" s="80"/>
      <c r="D137" s="80"/>
      <c r="E137" s="80"/>
      <c r="F137" s="80"/>
      <c r="G137" s="80"/>
      <c r="H137" s="80"/>
      <c r="J137" s="80"/>
      <c r="K137" s="80"/>
      <c r="L137" s="80"/>
      <c r="M137" s="80"/>
    </row>
    <row r="138" spans="2:13">
      <c r="B138" s="79"/>
      <c r="C138" s="80"/>
      <c r="D138" s="80"/>
      <c r="E138" s="80"/>
      <c r="F138" s="80"/>
      <c r="G138" s="80"/>
      <c r="H138" s="80"/>
      <c r="J138" s="80"/>
      <c r="K138" s="80"/>
      <c r="L138" s="80"/>
      <c r="M138" s="80"/>
    </row>
    <row r="139" spans="2:13">
      <c r="B139" s="79"/>
      <c r="C139" s="80"/>
      <c r="D139" s="80"/>
      <c r="E139" s="80"/>
      <c r="F139" s="80"/>
      <c r="G139" s="80"/>
      <c r="H139" s="80"/>
      <c r="J139" s="80"/>
      <c r="K139" s="80"/>
      <c r="L139" s="80"/>
      <c r="M139" s="80"/>
    </row>
    <row r="140" spans="2:13">
      <c r="B140" s="79"/>
      <c r="C140" s="80"/>
      <c r="D140" s="80"/>
      <c r="E140" s="80"/>
      <c r="F140" s="80"/>
      <c r="G140" s="80"/>
      <c r="H140" s="80"/>
      <c r="J140" s="80"/>
      <c r="K140" s="80"/>
      <c r="L140" s="80"/>
      <c r="M140" s="80"/>
    </row>
    <row r="141" spans="2:13">
      <c r="B141" s="79"/>
      <c r="C141" s="80"/>
      <c r="D141" s="80"/>
      <c r="E141" s="80"/>
      <c r="F141" s="80"/>
      <c r="G141" s="80"/>
      <c r="H141" s="80"/>
      <c r="J141" s="80"/>
      <c r="K141" s="80"/>
      <c r="L141" s="80"/>
      <c r="M141" s="80"/>
    </row>
    <row r="142" spans="2:13">
      <c r="B142" s="79"/>
      <c r="C142" s="80"/>
      <c r="D142" s="80"/>
      <c r="E142" s="80"/>
      <c r="F142" s="80"/>
      <c r="G142" s="80"/>
      <c r="H142" s="80"/>
      <c r="J142" s="80"/>
      <c r="K142" s="80"/>
      <c r="L142" s="80"/>
      <c r="M142" s="80"/>
    </row>
    <row r="143" spans="2:13">
      <c r="B143" s="79"/>
      <c r="C143" s="80"/>
      <c r="D143" s="80"/>
      <c r="E143" s="80"/>
      <c r="F143" s="80"/>
      <c r="G143" s="80"/>
      <c r="H143" s="80"/>
      <c r="J143" s="80"/>
      <c r="K143" s="80"/>
      <c r="L143" s="80"/>
      <c r="M143" s="80"/>
    </row>
    <row r="144" spans="2:13">
      <c r="B144" s="79"/>
      <c r="C144" s="80"/>
      <c r="D144" s="80"/>
      <c r="E144" s="80"/>
      <c r="F144" s="80"/>
      <c r="G144" s="80"/>
      <c r="H144" s="80"/>
      <c r="J144" s="80"/>
      <c r="K144" s="80"/>
      <c r="L144" s="80"/>
      <c r="M144" s="80"/>
    </row>
    <row r="145" spans="2:13">
      <c r="B145" s="79"/>
      <c r="C145" s="80"/>
      <c r="D145" s="80"/>
      <c r="E145" s="80"/>
      <c r="F145" s="80"/>
      <c r="G145" s="80"/>
      <c r="H145" s="80"/>
      <c r="J145" s="80"/>
      <c r="K145" s="80"/>
      <c r="L145" s="80"/>
      <c r="M145" s="80"/>
    </row>
    <row r="146" spans="2:13">
      <c r="B146" s="79"/>
      <c r="C146" s="80"/>
      <c r="D146" s="80"/>
      <c r="E146" s="80"/>
      <c r="F146" s="80"/>
      <c r="G146" s="80"/>
      <c r="H146" s="80"/>
      <c r="J146" s="80"/>
      <c r="K146" s="80"/>
      <c r="L146" s="80"/>
      <c r="M146" s="80"/>
    </row>
    <row r="147" spans="2:13">
      <c r="B147" s="79"/>
      <c r="C147" s="80"/>
      <c r="D147" s="80"/>
      <c r="E147" s="80"/>
      <c r="F147" s="80"/>
      <c r="G147" s="80"/>
      <c r="H147" s="80"/>
      <c r="J147" s="80"/>
      <c r="K147" s="80"/>
      <c r="L147" s="80"/>
      <c r="M147" s="80"/>
    </row>
    <row r="148" spans="2:13">
      <c r="B148" s="79"/>
      <c r="C148" s="80"/>
      <c r="D148" s="80"/>
      <c r="E148" s="80"/>
      <c r="F148" s="80"/>
      <c r="G148" s="80"/>
      <c r="H148" s="80"/>
      <c r="J148" s="80"/>
      <c r="K148" s="80"/>
      <c r="L148" s="80"/>
      <c r="M148" s="80"/>
    </row>
    <row r="149" spans="2:13">
      <c r="B149" s="79"/>
      <c r="C149" s="80"/>
      <c r="D149" s="80"/>
      <c r="E149" s="80"/>
      <c r="F149" s="80"/>
      <c r="G149" s="80"/>
      <c r="H149" s="80"/>
      <c r="J149" s="80"/>
      <c r="K149" s="80"/>
      <c r="L149" s="80"/>
      <c r="M149" s="80"/>
    </row>
    <row r="150" spans="2:13">
      <c r="B150" s="79"/>
      <c r="C150" s="80"/>
      <c r="D150" s="80"/>
      <c r="E150" s="80"/>
      <c r="F150" s="80"/>
      <c r="G150" s="80"/>
      <c r="H150" s="80"/>
      <c r="J150" s="80"/>
      <c r="K150" s="80"/>
      <c r="L150" s="80"/>
      <c r="M150" s="80"/>
    </row>
    <row r="151" spans="2:13">
      <c r="B151" s="79"/>
      <c r="C151" s="80"/>
      <c r="D151" s="80"/>
      <c r="E151" s="80"/>
      <c r="F151" s="80"/>
      <c r="G151" s="80"/>
      <c r="H151" s="80"/>
      <c r="J151" s="80"/>
      <c r="K151" s="80"/>
      <c r="L151" s="80"/>
      <c r="M151" s="80"/>
    </row>
    <row r="152" spans="2:13">
      <c r="B152" s="79"/>
      <c r="C152" s="80"/>
      <c r="D152" s="80"/>
      <c r="E152" s="80"/>
      <c r="F152" s="80"/>
      <c r="G152" s="80"/>
      <c r="H152" s="80"/>
      <c r="J152" s="80"/>
      <c r="K152" s="80"/>
      <c r="L152" s="80"/>
      <c r="M152" s="80"/>
    </row>
    <row r="153" spans="2:13">
      <c r="B153" s="79"/>
      <c r="C153" s="80"/>
      <c r="D153" s="80"/>
      <c r="E153" s="80"/>
      <c r="F153" s="80"/>
      <c r="G153" s="80"/>
      <c r="H153" s="80"/>
      <c r="J153" s="80"/>
      <c r="K153" s="80"/>
      <c r="L153" s="80"/>
      <c r="M153" s="80"/>
    </row>
    <row r="154" spans="2:13">
      <c r="B154" s="79"/>
      <c r="C154" s="80"/>
      <c r="D154" s="80"/>
      <c r="E154" s="80"/>
      <c r="F154" s="80"/>
      <c r="G154" s="80"/>
      <c r="H154" s="80"/>
      <c r="J154" s="80"/>
      <c r="K154" s="80"/>
      <c r="L154" s="80"/>
      <c r="M154" s="80"/>
    </row>
    <row r="155" spans="2:13">
      <c r="B155" s="79"/>
      <c r="C155" s="80"/>
      <c r="D155" s="80"/>
      <c r="E155" s="80"/>
      <c r="F155" s="80"/>
      <c r="G155" s="80"/>
      <c r="H155" s="80"/>
      <c r="J155" s="80"/>
      <c r="K155" s="80"/>
      <c r="L155" s="80"/>
      <c r="M155" s="80"/>
    </row>
    <row r="156" spans="2:13">
      <c r="B156" s="79"/>
      <c r="C156" s="80"/>
      <c r="D156" s="80"/>
      <c r="E156" s="80"/>
      <c r="F156" s="80"/>
      <c r="G156" s="80"/>
      <c r="H156" s="80"/>
      <c r="J156" s="80"/>
      <c r="K156" s="80"/>
      <c r="L156" s="80"/>
      <c r="M156" s="80"/>
    </row>
    <row r="157" spans="2:13">
      <c r="B157" s="79"/>
      <c r="C157" s="80"/>
      <c r="D157" s="80"/>
      <c r="E157" s="80"/>
      <c r="F157" s="80"/>
      <c r="G157" s="80"/>
      <c r="H157" s="80"/>
      <c r="J157" s="80"/>
      <c r="K157" s="80"/>
      <c r="L157" s="80"/>
      <c r="M157" s="80"/>
    </row>
    <row r="158" spans="2:13">
      <c r="B158" s="79"/>
      <c r="C158" s="80"/>
      <c r="D158" s="80"/>
      <c r="E158" s="80"/>
      <c r="F158" s="80"/>
      <c r="G158" s="80"/>
      <c r="H158" s="80"/>
      <c r="J158" s="80"/>
      <c r="K158" s="80"/>
      <c r="L158" s="80"/>
      <c r="M158" s="80"/>
    </row>
    <row r="159" spans="2:13">
      <c r="B159" s="79"/>
      <c r="C159" s="80"/>
      <c r="D159" s="80"/>
      <c r="E159" s="80"/>
      <c r="F159" s="80"/>
      <c r="G159" s="80"/>
      <c r="H159" s="80"/>
      <c r="J159" s="80"/>
      <c r="K159" s="80"/>
      <c r="L159" s="80"/>
      <c r="M159" s="80"/>
    </row>
    <row r="160" spans="2:13">
      <c r="B160" s="79"/>
      <c r="C160" s="80"/>
      <c r="D160" s="80"/>
      <c r="E160" s="80"/>
      <c r="F160" s="80"/>
      <c r="G160" s="80"/>
      <c r="H160" s="80"/>
      <c r="J160" s="80"/>
      <c r="K160" s="80"/>
      <c r="L160" s="80"/>
      <c r="M160" s="80"/>
    </row>
    <row r="161" spans="2:13">
      <c r="B161" s="79"/>
      <c r="C161" s="80"/>
      <c r="D161" s="80"/>
      <c r="E161" s="80"/>
      <c r="F161" s="80"/>
      <c r="G161" s="80"/>
      <c r="H161" s="80"/>
      <c r="J161" s="80"/>
      <c r="K161" s="80"/>
      <c r="L161" s="80"/>
      <c r="M161" s="80"/>
    </row>
    <row r="162" spans="2:13">
      <c r="B162" s="79"/>
      <c r="C162" s="80"/>
      <c r="D162" s="80"/>
      <c r="E162" s="80"/>
      <c r="F162" s="80"/>
      <c r="G162" s="80"/>
      <c r="H162" s="80"/>
      <c r="J162" s="80"/>
      <c r="K162" s="80"/>
      <c r="L162" s="80"/>
      <c r="M162" s="80"/>
    </row>
    <row r="163" spans="2:13">
      <c r="B163" s="79"/>
      <c r="C163" s="80"/>
      <c r="D163" s="80"/>
      <c r="E163" s="80"/>
      <c r="F163" s="80"/>
      <c r="G163" s="80"/>
      <c r="H163" s="80"/>
      <c r="J163" s="80"/>
      <c r="K163" s="80"/>
      <c r="L163" s="80"/>
      <c r="M163" s="80"/>
    </row>
    <row r="164" spans="2:13">
      <c r="B164" s="79"/>
      <c r="C164" s="80"/>
      <c r="D164" s="80"/>
      <c r="E164" s="80"/>
      <c r="F164" s="80"/>
      <c r="G164" s="80"/>
      <c r="H164" s="80"/>
      <c r="J164" s="80"/>
      <c r="K164" s="80"/>
      <c r="L164" s="80"/>
      <c r="M164" s="80"/>
    </row>
    <row r="165" spans="2:13">
      <c r="B165" s="79"/>
      <c r="C165" s="80"/>
      <c r="D165" s="80"/>
      <c r="E165" s="80"/>
      <c r="F165" s="80"/>
      <c r="G165" s="80"/>
      <c r="H165" s="80"/>
      <c r="J165" s="80"/>
      <c r="K165" s="80"/>
      <c r="L165" s="80"/>
      <c r="M165" s="80"/>
    </row>
    <row r="166" spans="2:13">
      <c r="B166" s="79"/>
      <c r="C166" s="80"/>
      <c r="D166" s="80"/>
      <c r="E166" s="80"/>
      <c r="F166" s="80"/>
      <c r="G166" s="80"/>
      <c r="H166" s="80"/>
      <c r="J166" s="80"/>
      <c r="K166" s="80"/>
      <c r="L166" s="80"/>
      <c r="M166" s="80"/>
    </row>
    <row r="167" spans="2:13">
      <c r="B167" s="79"/>
      <c r="C167" s="80"/>
      <c r="D167" s="80"/>
      <c r="E167" s="80"/>
      <c r="F167" s="80"/>
      <c r="G167" s="80"/>
      <c r="H167" s="80"/>
      <c r="J167" s="80"/>
      <c r="K167" s="80"/>
      <c r="L167" s="80"/>
      <c r="M167" s="80"/>
    </row>
    <row r="168" spans="2:13">
      <c r="B168" s="79"/>
      <c r="C168" s="80"/>
      <c r="D168" s="80"/>
      <c r="E168" s="80"/>
      <c r="F168" s="80"/>
      <c r="G168" s="80"/>
      <c r="H168" s="80"/>
      <c r="J168" s="80"/>
      <c r="K168" s="80"/>
      <c r="L168" s="80"/>
      <c r="M168" s="80"/>
    </row>
    <row r="169" spans="2:13">
      <c r="B169" s="79"/>
      <c r="C169" s="80"/>
      <c r="D169" s="80"/>
      <c r="E169" s="80"/>
      <c r="F169" s="80"/>
      <c r="G169" s="80"/>
      <c r="H169" s="80"/>
      <c r="J169" s="80"/>
      <c r="K169" s="80"/>
      <c r="L169" s="80"/>
      <c r="M169" s="80"/>
    </row>
    <row r="170" spans="2:13">
      <c r="B170" s="79"/>
      <c r="C170" s="80"/>
      <c r="D170" s="80"/>
      <c r="E170" s="80"/>
      <c r="F170" s="80"/>
      <c r="G170" s="80"/>
      <c r="H170" s="80"/>
      <c r="J170" s="80"/>
      <c r="K170" s="80"/>
      <c r="L170" s="80"/>
      <c r="M170" s="80"/>
    </row>
    <row r="171" spans="2:13">
      <c r="B171" s="79"/>
      <c r="C171" s="80"/>
      <c r="D171" s="80"/>
      <c r="E171" s="80"/>
      <c r="F171" s="80"/>
      <c r="G171" s="80"/>
      <c r="H171" s="80"/>
      <c r="J171" s="80"/>
      <c r="K171" s="80"/>
      <c r="L171" s="80"/>
      <c r="M171" s="80"/>
    </row>
    <row r="172" spans="2:13">
      <c r="B172" s="79"/>
      <c r="C172" s="80"/>
      <c r="D172" s="80"/>
      <c r="E172" s="80"/>
      <c r="F172" s="80"/>
      <c r="G172" s="80"/>
      <c r="H172" s="80"/>
      <c r="J172" s="80"/>
      <c r="K172" s="80"/>
      <c r="L172" s="80"/>
      <c r="M172" s="80"/>
    </row>
    <row r="173" spans="2:13">
      <c r="B173" s="79"/>
      <c r="C173" s="80"/>
      <c r="D173" s="80"/>
      <c r="E173" s="80"/>
      <c r="F173" s="80"/>
      <c r="G173" s="80"/>
      <c r="H173" s="80"/>
      <c r="J173" s="80"/>
      <c r="K173" s="80"/>
      <c r="L173" s="80"/>
      <c r="M173" s="80"/>
    </row>
    <row r="174" spans="2:13">
      <c r="B174" s="79"/>
      <c r="C174" s="80"/>
      <c r="D174" s="80"/>
      <c r="E174" s="80"/>
      <c r="F174" s="80"/>
      <c r="G174" s="80"/>
      <c r="H174" s="80"/>
      <c r="J174" s="80"/>
      <c r="K174" s="80"/>
      <c r="L174" s="80"/>
      <c r="M174" s="80"/>
    </row>
    <row r="175" spans="2:13">
      <c r="B175" s="79"/>
      <c r="C175" s="80"/>
      <c r="D175" s="80"/>
      <c r="E175" s="80"/>
      <c r="F175" s="80"/>
      <c r="G175" s="80"/>
      <c r="H175" s="80"/>
      <c r="J175" s="80"/>
      <c r="K175" s="80"/>
      <c r="L175" s="80"/>
      <c r="M175" s="80"/>
    </row>
    <row r="176" spans="2:13">
      <c r="B176" s="79"/>
      <c r="C176" s="80"/>
      <c r="D176" s="80"/>
      <c r="E176" s="80"/>
      <c r="F176" s="80"/>
      <c r="G176" s="80"/>
      <c r="H176" s="80"/>
      <c r="J176" s="80"/>
      <c r="K176" s="80"/>
      <c r="L176" s="80"/>
      <c r="M176" s="80"/>
    </row>
    <row r="177" spans="2:13">
      <c r="B177" s="79"/>
      <c r="C177" s="80"/>
      <c r="D177" s="80"/>
      <c r="E177" s="80"/>
      <c r="F177" s="80"/>
      <c r="G177" s="80"/>
      <c r="H177" s="80"/>
      <c r="J177" s="80"/>
      <c r="K177" s="80"/>
      <c r="L177" s="80"/>
      <c r="M177" s="80"/>
    </row>
    <row r="178" spans="2:13">
      <c r="B178" s="79"/>
      <c r="C178" s="80"/>
      <c r="D178" s="80"/>
      <c r="E178" s="80"/>
      <c r="F178" s="80"/>
      <c r="G178" s="80"/>
      <c r="H178" s="80"/>
      <c r="J178" s="80"/>
      <c r="K178" s="80"/>
      <c r="L178" s="80"/>
      <c r="M178" s="80"/>
    </row>
    <row r="179" spans="2:13">
      <c r="B179" s="79"/>
      <c r="C179" s="80"/>
      <c r="D179" s="80"/>
      <c r="E179" s="80"/>
      <c r="F179" s="80"/>
      <c r="G179" s="80"/>
      <c r="H179" s="80"/>
      <c r="J179" s="80"/>
      <c r="K179" s="80"/>
      <c r="L179" s="80"/>
      <c r="M179" s="80"/>
    </row>
    <row r="180" spans="2:13">
      <c r="B180" s="79"/>
      <c r="C180" s="80"/>
      <c r="D180" s="80"/>
      <c r="E180" s="80"/>
      <c r="F180" s="80"/>
      <c r="G180" s="80"/>
      <c r="H180" s="80"/>
      <c r="J180" s="80"/>
      <c r="K180" s="80"/>
      <c r="L180" s="80"/>
      <c r="M180" s="80"/>
    </row>
    <row r="181" spans="2:13">
      <c r="B181" s="79"/>
      <c r="C181" s="80"/>
      <c r="D181" s="80"/>
      <c r="E181" s="80"/>
      <c r="F181" s="80"/>
      <c r="G181" s="80"/>
      <c r="H181" s="80"/>
      <c r="J181" s="80"/>
      <c r="K181" s="80"/>
      <c r="L181" s="80"/>
      <c r="M181" s="80"/>
    </row>
    <row r="182" spans="2:13">
      <c r="B182" s="79"/>
      <c r="C182" s="80"/>
      <c r="D182" s="80"/>
      <c r="E182" s="80"/>
      <c r="F182" s="80"/>
      <c r="G182" s="80"/>
      <c r="H182" s="80"/>
      <c r="J182" s="80"/>
      <c r="K182" s="80"/>
      <c r="L182" s="80"/>
      <c r="M182" s="80"/>
    </row>
    <row r="183" spans="2:13">
      <c r="B183" s="79"/>
      <c r="C183" s="80"/>
      <c r="D183" s="80"/>
      <c r="E183" s="80"/>
      <c r="F183" s="80"/>
      <c r="G183" s="80"/>
      <c r="H183" s="80"/>
      <c r="J183" s="80"/>
      <c r="K183" s="80"/>
      <c r="L183" s="80"/>
      <c r="M183" s="80"/>
    </row>
    <row r="184" spans="2:13">
      <c r="B184" s="79"/>
      <c r="C184" s="80"/>
      <c r="D184" s="80"/>
      <c r="E184" s="80"/>
      <c r="F184" s="80"/>
      <c r="G184" s="80"/>
      <c r="H184" s="80"/>
      <c r="J184" s="80"/>
      <c r="K184" s="80"/>
      <c r="L184" s="80"/>
      <c r="M184" s="80"/>
    </row>
    <row r="185" spans="2:13">
      <c r="B185" s="79"/>
      <c r="C185" s="80"/>
      <c r="D185" s="80"/>
      <c r="E185" s="80"/>
      <c r="F185" s="80"/>
      <c r="G185" s="80"/>
      <c r="H185" s="80"/>
      <c r="J185" s="80"/>
      <c r="K185" s="80"/>
      <c r="L185" s="80"/>
      <c r="M185" s="80"/>
    </row>
    <row r="186" spans="2:13">
      <c r="B186" s="79"/>
      <c r="C186" s="80"/>
      <c r="D186" s="80"/>
      <c r="E186" s="80"/>
      <c r="F186" s="80"/>
      <c r="G186" s="80"/>
      <c r="H186" s="80"/>
      <c r="J186" s="80"/>
      <c r="K186" s="80"/>
      <c r="L186" s="80"/>
      <c r="M186" s="80"/>
    </row>
    <row r="187" spans="2:13">
      <c r="B187" s="79"/>
      <c r="C187" s="80"/>
      <c r="D187" s="80"/>
      <c r="E187" s="80"/>
      <c r="F187" s="80"/>
      <c r="G187" s="80"/>
      <c r="H187" s="80"/>
      <c r="J187" s="80"/>
      <c r="K187" s="80"/>
      <c r="L187" s="80"/>
      <c r="M187" s="80"/>
    </row>
    <row r="188" spans="2:13">
      <c r="B188" s="79"/>
      <c r="C188" s="80"/>
      <c r="D188" s="80"/>
      <c r="E188" s="80"/>
      <c r="F188" s="80"/>
      <c r="G188" s="80"/>
      <c r="H188" s="80"/>
      <c r="J188" s="80"/>
      <c r="K188" s="80"/>
      <c r="L188" s="80"/>
      <c r="M188" s="80"/>
    </row>
    <row r="189" spans="2:13">
      <c r="B189" s="79"/>
      <c r="C189" s="80"/>
      <c r="D189" s="80"/>
      <c r="E189" s="80"/>
      <c r="F189" s="80"/>
      <c r="G189" s="80"/>
      <c r="H189" s="80"/>
      <c r="J189" s="80"/>
      <c r="K189" s="80"/>
      <c r="L189" s="80"/>
      <c r="M189" s="80"/>
    </row>
    <row r="190" spans="2:13">
      <c r="B190" s="79"/>
      <c r="C190" s="80"/>
      <c r="D190" s="80"/>
      <c r="E190" s="80"/>
      <c r="F190" s="80"/>
      <c r="G190" s="80"/>
      <c r="H190" s="80"/>
      <c r="J190" s="80"/>
      <c r="K190" s="80"/>
      <c r="L190" s="80"/>
      <c r="M190" s="80"/>
    </row>
    <row r="191" spans="2:13">
      <c r="B191" s="79"/>
      <c r="C191" s="80"/>
      <c r="D191" s="80"/>
      <c r="E191" s="80"/>
      <c r="F191" s="80"/>
      <c r="G191" s="80"/>
      <c r="H191" s="80"/>
      <c r="J191" s="80"/>
      <c r="K191" s="80"/>
      <c r="L191" s="80"/>
      <c r="M191" s="80"/>
    </row>
    <row r="192" spans="2:13">
      <c r="B192" s="79"/>
      <c r="C192" s="80"/>
      <c r="D192" s="80"/>
      <c r="E192" s="80"/>
      <c r="F192" s="80"/>
      <c r="G192" s="80"/>
      <c r="H192" s="80"/>
      <c r="J192" s="80"/>
      <c r="K192" s="80"/>
      <c r="L192" s="80"/>
      <c r="M192" s="80"/>
    </row>
    <row r="193" spans="2:13">
      <c r="B193" s="79"/>
      <c r="C193" s="80"/>
      <c r="D193" s="80"/>
      <c r="E193" s="80"/>
      <c r="F193" s="80"/>
      <c r="G193" s="80"/>
      <c r="H193" s="80"/>
      <c r="J193" s="80"/>
      <c r="K193" s="80"/>
      <c r="L193" s="80"/>
      <c r="M193" s="80"/>
    </row>
    <row r="194" spans="2:13">
      <c r="B194" s="79"/>
      <c r="C194" s="80"/>
      <c r="D194" s="80"/>
      <c r="E194" s="80"/>
      <c r="F194" s="80"/>
      <c r="G194" s="80"/>
      <c r="H194" s="80"/>
      <c r="J194" s="80"/>
      <c r="K194" s="80"/>
      <c r="L194" s="80"/>
      <c r="M194" s="80"/>
    </row>
    <row r="195" spans="2:13">
      <c r="B195" s="79"/>
      <c r="C195" s="80"/>
      <c r="D195" s="80"/>
      <c r="E195" s="80"/>
      <c r="F195" s="80"/>
      <c r="G195" s="80"/>
      <c r="H195" s="80"/>
      <c r="J195" s="80"/>
      <c r="K195" s="80"/>
      <c r="L195" s="80"/>
      <c r="M195" s="80"/>
    </row>
    <row r="196" spans="2:13">
      <c r="B196" s="79"/>
      <c r="C196" s="80"/>
      <c r="D196" s="80"/>
      <c r="E196" s="80"/>
      <c r="F196" s="80"/>
      <c r="G196" s="80"/>
      <c r="H196" s="80"/>
      <c r="J196" s="80"/>
      <c r="K196" s="80"/>
      <c r="L196" s="80"/>
      <c r="M196" s="80"/>
    </row>
    <row r="197" spans="2:13">
      <c r="B197" s="79"/>
      <c r="C197" s="80"/>
      <c r="D197" s="80"/>
      <c r="E197" s="80"/>
      <c r="F197" s="80"/>
      <c r="G197" s="80"/>
      <c r="H197" s="80"/>
      <c r="J197" s="80"/>
      <c r="K197" s="80"/>
      <c r="L197" s="80"/>
      <c r="M197" s="80"/>
    </row>
    <row r="198" spans="2:13">
      <c r="B198" s="79"/>
      <c r="C198" s="80"/>
      <c r="D198" s="80"/>
      <c r="E198" s="80"/>
      <c r="F198" s="80"/>
      <c r="G198" s="80"/>
      <c r="H198" s="80"/>
      <c r="J198" s="80"/>
      <c r="K198" s="80"/>
      <c r="L198" s="80"/>
      <c r="M198" s="80"/>
    </row>
    <row r="199" spans="2:13">
      <c r="B199" s="79"/>
      <c r="C199" s="80"/>
      <c r="D199" s="80"/>
      <c r="E199" s="80"/>
      <c r="F199" s="80"/>
      <c r="G199" s="80"/>
      <c r="H199" s="80"/>
      <c r="J199" s="80"/>
      <c r="K199" s="80"/>
      <c r="L199" s="80"/>
      <c r="M199" s="80"/>
    </row>
    <row r="200" spans="2:13">
      <c r="B200" s="79"/>
      <c r="C200" s="80"/>
      <c r="D200" s="80"/>
      <c r="E200" s="80"/>
      <c r="F200" s="80"/>
      <c r="G200" s="80"/>
      <c r="H200" s="80"/>
      <c r="J200" s="80"/>
      <c r="K200" s="80"/>
      <c r="L200" s="80"/>
      <c r="M200" s="80"/>
    </row>
    <row r="201" spans="2:13">
      <c r="B201" s="79"/>
      <c r="C201" s="80"/>
      <c r="D201" s="80"/>
      <c r="E201" s="80"/>
      <c r="F201" s="80"/>
      <c r="G201" s="80"/>
      <c r="H201" s="80"/>
      <c r="J201" s="80"/>
      <c r="K201" s="80"/>
      <c r="L201" s="80"/>
      <c r="M201" s="80"/>
    </row>
    <row r="202" spans="2:13">
      <c r="B202" s="79"/>
      <c r="C202" s="80"/>
      <c r="D202" s="80"/>
      <c r="E202" s="80"/>
      <c r="F202" s="80"/>
      <c r="G202" s="80"/>
      <c r="H202" s="80"/>
      <c r="J202" s="80"/>
      <c r="K202" s="80"/>
      <c r="L202" s="80"/>
      <c r="M202" s="80"/>
    </row>
    <row r="203" spans="2:13">
      <c r="B203" s="79"/>
      <c r="C203" s="80"/>
      <c r="D203" s="80"/>
      <c r="E203" s="80"/>
      <c r="F203" s="80"/>
      <c r="G203" s="80"/>
      <c r="H203" s="80"/>
      <c r="J203" s="80"/>
      <c r="K203" s="80"/>
      <c r="L203" s="80"/>
      <c r="M203" s="80"/>
    </row>
    <row r="204" spans="2:13">
      <c r="B204" s="79"/>
      <c r="C204" s="80"/>
      <c r="D204" s="80"/>
      <c r="E204" s="80"/>
      <c r="F204" s="80"/>
      <c r="G204" s="80"/>
      <c r="H204" s="80"/>
      <c r="J204" s="80"/>
      <c r="K204" s="80"/>
      <c r="L204" s="80"/>
      <c r="M204" s="80"/>
    </row>
    <row r="205" spans="2:13">
      <c r="B205" s="79"/>
      <c r="C205" s="80"/>
      <c r="D205" s="80"/>
      <c r="E205" s="80"/>
      <c r="F205" s="80"/>
      <c r="G205" s="80"/>
      <c r="H205" s="80"/>
      <c r="J205" s="80"/>
      <c r="K205" s="80"/>
      <c r="L205" s="80"/>
      <c r="M205" s="80"/>
    </row>
    <row r="206" spans="2:13">
      <c r="B206" s="79"/>
      <c r="C206" s="80"/>
      <c r="D206" s="80"/>
      <c r="E206" s="80"/>
      <c r="F206" s="80"/>
      <c r="G206" s="80"/>
      <c r="H206" s="80"/>
      <c r="J206" s="80"/>
      <c r="K206" s="80"/>
      <c r="L206" s="80"/>
      <c r="M206" s="80"/>
    </row>
    <row r="207" spans="2:13">
      <c r="B207" s="79"/>
      <c r="C207" s="80"/>
      <c r="D207" s="80"/>
      <c r="E207" s="80"/>
      <c r="F207" s="80"/>
      <c r="G207" s="80"/>
      <c r="H207" s="80"/>
      <c r="J207" s="80"/>
      <c r="K207" s="80"/>
      <c r="L207" s="80"/>
      <c r="M207" s="80"/>
    </row>
    <row r="208" spans="2:13">
      <c r="B208" s="79"/>
      <c r="C208" s="80"/>
      <c r="D208" s="80"/>
      <c r="E208" s="80"/>
      <c r="F208" s="80"/>
      <c r="G208" s="80"/>
      <c r="H208" s="80"/>
      <c r="J208" s="80"/>
      <c r="K208" s="80"/>
      <c r="L208" s="80"/>
      <c r="M208" s="80"/>
    </row>
    <row r="209" spans="2:13">
      <c r="B209" s="79"/>
      <c r="C209" s="80"/>
      <c r="D209" s="80"/>
      <c r="E209" s="80"/>
      <c r="F209" s="80"/>
      <c r="G209" s="80"/>
      <c r="H209" s="80"/>
      <c r="J209" s="80"/>
      <c r="K209" s="80"/>
      <c r="L209" s="80"/>
      <c r="M209" s="80"/>
    </row>
    <row r="210" spans="2:13">
      <c r="B210" s="79"/>
      <c r="C210" s="80"/>
      <c r="D210" s="80"/>
      <c r="E210" s="80"/>
      <c r="F210" s="80"/>
      <c r="G210" s="80"/>
      <c r="H210" s="80"/>
      <c r="J210" s="80"/>
      <c r="K210" s="80"/>
      <c r="L210" s="80"/>
      <c r="M210" s="80"/>
    </row>
    <row r="211" spans="2:13">
      <c r="B211" s="79"/>
      <c r="C211" s="80"/>
      <c r="D211" s="80"/>
      <c r="E211" s="80"/>
      <c r="F211" s="80"/>
      <c r="G211" s="80"/>
      <c r="H211" s="80"/>
      <c r="J211" s="80"/>
      <c r="K211" s="80"/>
      <c r="L211" s="80"/>
      <c r="M211" s="80"/>
    </row>
    <row r="212" spans="2:13">
      <c r="B212" s="79"/>
      <c r="C212" s="80"/>
      <c r="D212" s="80"/>
      <c r="E212" s="80"/>
      <c r="F212" s="80"/>
      <c r="G212" s="80"/>
      <c r="H212" s="80"/>
      <c r="J212" s="80"/>
      <c r="K212" s="80"/>
      <c r="L212" s="80"/>
      <c r="M212" s="80"/>
    </row>
    <row r="213" spans="2:13">
      <c r="B213" s="79"/>
      <c r="C213" s="80"/>
      <c r="D213" s="80"/>
      <c r="E213" s="80"/>
      <c r="F213" s="80"/>
      <c r="G213" s="80"/>
      <c r="H213" s="80"/>
      <c r="J213" s="80"/>
      <c r="K213" s="80"/>
      <c r="L213" s="80"/>
      <c r="M213" s="80"/>
    </row>
    <row r="214" spans="2:13">
      <c r="B214" s="79"/>
      <c r="C214" s="80"/>
      <c r="D214" s="80"/>
      <c r="E214" s="80"/>
      <c r="F214" s="80"/>
      <c r="G214" s="80"/>
      <c r="H214" s="80"/>
      <c r="J214" s="80"/>
      <c r="K214" s="80"/>
      <c r="L214" s="80"/>
      <c r="M214" s="80"/>
    </row>
    <row r="215" spans="2:13">
      <c r="B215" s="79"/>
      <c r="C215" s="80"/>
      <c r="D215" s="80"/>
      <c r="E215" s="80"/>
      <c r="F215" s="80"/>
      <c r="G215" s="80"/>
      <c r="H215" s="80"/>
      <c r="J215" s="80"/>
      <c r="K215" s="80"/>
      <c r="L215" s="80"/>
      <c r="M215" s="80"/>
    </row>
    <row r="216" spans="2:13">
      <c r="B216" s="79"/>
      <c r="C216" s="80"/>
      <c r="D216" s="80"/>
      <c r="E216" s="80"/>
      <c r="F216" s="80"/>
      <c r="G216" s="80"/>
      <c r="H216" s="80"/>
      <c r="J216" s="80"/>
      <c r="K216" s="80"/>
      <c r="L216" s="80"/>
      <c r="M216" s="80"/>
    </row>
    <row r="217" spans="2:13">
      <c r="B217" s="79"/>
      <c r="C217" s="80"/>
      <c r="D217" s="80"/>
      <c r="E217" s="80"/>
      <c r="F217" s="80"/>
      <c r="G217" s="80"/>
      <c r="H217" s="80"/>
      <c r="J217" s="80"/>
      <c r="K217" s="80"/>
      <c r="L217" s="80"/>
      <c r="M217" s="80"/>
    </row>
    <row r="218" spans="2:13">
      <c r="B218" s="79"/>
      <c r="C218" s="80"/>
      <c r="D218" s="80"/>
      <c r="E218" s="80"/>
      <c r="F218" s="80"/>
      <c r="G218" s="80"/>
      <c r="H218" s="80"/>
      <c r="J218" s="80"/>
      <c r="K218" s="80"/>
      <c r="L218" s="80"/>
      <c r="M218" s="80"/>
    </row>
    <row r="219" spans="2:13">
      <c r="B219" s="79"/>
      <c r="C219" s="80"/>
      <c r="D219" s="80"/>
      <c r="E219" s="80"/>
      <c r="F219" s="80"/>
      <c r="G219" s="80"/>
      <c r="H219" s="80"/>
      <c r="J219" s="80"/>
      <c r="K219" s="80"/>
      <c r="L219" s="80"/>
      <c r="M219" s="80"/>
    </row>
    <row r="220" spans="2:13">
      <c r="B220" s="79"/>
      <c r="C220" s="80"/>
      <c r="D220" s="80"/>
      <c r="E220" s="80"/>
      <c r="F220" s="80"/>
      <c r="G220" s="80"/>
      <c r="H220" s="80"/>
      <c r="J220" s="80"/>
      <c r="K220" s="80"/>
      <c r="L220" s="80"/>
      <c r="M220" s="80"/>
    </row>
    <row r="221" spans="2:13">
      <c r="B221" s="79"/>
      <c r="C221" s="80"/>
      <c r="D221" s="80"/>
      <c r="E221" s="80"/>
      <c r="F221" s="80"/>
      <c r="G221" s="80"/>
      <c r="H221" s="80"/>
      <c r="J221" s="80"/>
      <c r="K221" s="80"/>
      <c r="L221" s="80"/>
      <c r="M221" s="80"/>
    </row>
    <row r="222" spans="2:13">
      <c r="B222" s="79"/>
      <c r="C222" s="80"/>
      <c r="D222" s="80"/>
      <c r="E222" s="80"/>
      <c r="F222" s="80"/>
      <c r="G222" s="80"/>
      <c r="H222" s="80"/>
      <c r="J222" s="80"/>
      <c r="K222" s="80"/>
      <c r="L222" s="80"/>
      <c r="M222" s="80"/>
    </row>
    <row r="223" spans="2:13">
      <c r="B223" s="79"/>
      <c r="C223" s="80"/>
      <c r="D223" s="80"/>
      <c r="E223" s="80"/>
      <c r="F223" s="80"/>
      <c r="G223" s="80"/>
      <c r="H223" s="80"/>
      <c r="J223" s="80"/>
      <c r="K223" s="80"/>
      <c r="L223" s="80"/>
      <c r="M223" s="80"/>
    </row>
    <row r="224" spans="2:13">
      <c r="B224" s="79"/>
      <c r="C224" s="80"/>
      <c r="D224" s="80"/>
      <c r="E224" s="80"/>
      <c r="F224" s="80"/>
      <c r="G224" s="80"/>
      <c r="H224" s="80"/>
      <c r="J224" s="80"/>
      <c r="K224" s="80"/>
      <c r="L224" s="80"/>
      <c r="M224" s="80"/>
    </row>
    <row r="225" spans="2:13">
      <c r="B225" s="79"/>
      <c r="C225" s="80"/>
      <c r="D225" s="80"/>
      <c r="E225" s="80"/>
      <c r="F225" s="80"/>
      <c r="G225" s="80"/>
      <c r="H225" s="80"/>
      <c r="J225" s="80"/>
      <c r="K225" s="80"/>
      <c r="L225" s="80"/>
      <c r="M225" s="80"/>
    </row>
    <row r="226" spans="2:13">
      <c r="B226" s="79"/>
      <c r="C226" s="80"/>
      <c r="D226" s="80"/>
      <c r="E226" s="80"/>
      <c r="F226" s="80"/>
      <c r="G226" s="80"/>
      <c r="H226" s="80"/>
      <c r="J226" s="80"/>
      <c r="K226" s="80"/>
      <c r="L226" s="80"/>
      <c r="M226" s="80"/>
    </row>
    <row r="227" spans="2:13">
      <c r="B227" s="79"/>
      <c r="C227" s="80"/>
      <c r="D227" s="80"/>
      <c r="E227" s="80"/>
      <c r="F227" s="80"/>
      <c r="G227" s="80"/>
      <c r="H227" s="80"/>
      <c r="J227" s="80"/>
      <c r="K227" s="80"/>
      <c r="L227" s="80"/>
      <c r="M227" s="80"/>
    </row>
    <row r="228" spans="2:13">
      <c r="B228" s="79"/>
      <c r="C228" s="80"/>
      <c r="D228" s="80"/>
      <c r="E228" s="80"/>
      <c r="F228" s="80"/>
      <c r="G228" s="80"/>
      <c r="H228" s="80"/>
      <c r="J228" s="80"/>
      <c r="K228" s="80"/>
      <c r="L228" s="80"/>
      <c r="M228" s="80"/>
    </row>
    <row r="229" spans="2:13">
      <c r="B229" s="79"/>
      <c r="C229" s="80"/>
      <c r="D229" s="80"/>
      <c r="E229" s="80"/>
      <c r="F229" s="80"/>
      <c r="G229" s="80"/>
      <c r="H229" s="80"/>
      <c r="J229" s="80"/>
      <c r="K229" s="80"/>
      <c r="L229" s="80"/>
      <c r="M229" s="80"/>
    </row>
    <row r="230" spans="2:13">
      <c r="B230" s="79"/>
      <c r="C230" s="80"/>
      <c r="D230" s="80"/>
      <c r="E230" s="80"/>
      <c r="F230" s="80"/>
      <c r="G230" s="80"/>
      <c r="H230" s="80"/>
      <c r="J230" s="80"/>
      <c r="K230" s="80"/>
      <c r="L230" s="80"/>
      <c r="M230" s="80"/>
    </row>
    <row r="231" spans="2:13">
      <c r="B231" s="79"/>
      <c r="C231" s="80"/>
      <c r="D231" s="80"/>
      <c r="E231" s="80"/>
      <c r="F231" s="80"/>
      <c r="G231" s="80"/>
      <c r="H231" s="80"/>
      <c r="J231" s="80"/>
      <c r="K231" s="80"/>
      <c r="L231" s="80"/>
      <c r="M231" s="80"/>
    </row>
    <row r="232" spans="2:13">
      <c r="B232" s="79"/>
      <c r="C232" s="80"/>
      <c r="D232" s="80"/>
      <c r="E232" s="80"/>
      <c r="F232" s="80"/>
      <c r="G232" s="80"/>
      <c r="H232" s="80"/>
      <c r="J232" s="80"/>
      <c r="K232" s="80"/>
      <c r="L232" s="80"/>
      <c r="M232" s="80"/>
    </row>
    <row r="233" spans="2:13">
      <c r="B233" s="79"/>
      <c r="C233" s="80"/>
      <c r="D233" s="80"/>
      <c r="E233" s="80"/>
      <c r="F233" s="80"/>
      <c r="G233" s="80"/>
      <c r="H233" s="80"/>
      <c r="J233" s="80"/>
      <c r="K233" s="80"/>
      <c r="L233" s="80"/>
      <c r="M233" s="80"/>
    </row>
    <row r="234" spans="2:13">
      <c r="B234" s="79"/>
      <c r="C234" s="80"/>
      <c r="D234" s="80"/>
      <c r="E234" s="80"/>
      <c r="F234" s="80"/>
      <c r="G234" s="80"/>
      <c r="H234" s="80"/>
      <c r="J234" s="80"/>
      <c r="K234" s="80"/>
      <c r="L234" s="80"/>
      <c r="M234" s="80"/>
    </row>
    <row r="235" spans="2:13">
      <c r="B235" s="79"/>
      <c r="C235" s="80"/>
      <c r="D235" s="80"/>
      <c r="E235" s="80"/>
      <c r="F235" s="80"/>
      <c r="G235" s="80"/>
      <c r="H235" s="80"/>
      <c r="J235" s="80"/>
      <c r="K235" s="80"/>
      <c r="L235" s="80"/>
      <c r="M235" s="80"/>
    </row>
    <row r="236" spans="2:13">
      <c r="B236" s="79"/>
      <c r="C236" s="80"/>
      <c r="D236" s="80"/>
      <c r="E236" s="80"/>
      <c r="F236" s="80"/>
      <c r="G236" s="80"/>
      <c r="H236" s="80"/>
      <c r="J236" s="80"/>
      <c r="K236" s="80"/>
      <c r="L236" s="80"/>
      <c r="M236" s="80"/>
    </row>
    <row r="237" spans="2:13">
      <c r="B237" s="79"/>
      <c r="C237" s="80"/>
      <c r="D237" s="80"/>
      <c r="E237" s="80"/>
      <c r="F237" s="80"/>
      <c r="G237" s="80"/>
      <c r="H237" s="80"/>
      <c r="J237" s="80"/>
      <c r="K237" s="80"/>
      <c r="L237" s="80"/>
      <c r="M237" s="80"/>
    </row>
    <row r="238" spans="2:13">
      <c r="B238" s="79"/>
      <c r="C238" s="80"/>
      <c r="D238" s="80"/>
      <c r="E238" s="80"/>
      <c r="F238" s="80"/>
      <c r="G238" s="80"/>
      <c r="H238" s="80"/>
      <c r="J238" s="80"/>
      <c r="K238" s="80"/>
      <c r="L238" s="80"/>
      <c r="M238" s="80"/>
    </row>
    <row r="239" spans="2:13">
      <c r="B239" s="79"/>
      <c r="C239" s="80"/>
      <c r="D239" s="80"/>
      <c r="E239" s="80"/>
      <c r="F239" s="80"/>
      <c r="G239" s="80"/>
      <c r="H239" s="80"/>
      <c r="J239" s="80"/>
      <c r="K239" s="80"/>
      <c r="L239" s="80"/>
      <c r="M239" s="80"/>
    </row>
    <row r="240" spans="2:13">
      <c r="B240" s="79"/>
      <c r="C240" s="80"/>
      <c r="D240" s="80"/>
      <c r="E240" s="80"/>
      <c r="F240" s="80"/>
      <c r="G240" s="80"/>
      <c r="H240" s="80"/>
      <c r="J240" s="80"/>
      <c r="K240" s="80"/>
      <c r="L240" s="80"/>
      <c r="M240" s="80"/>
    </row>
    <row r="241" spans="2:13">
      <c r="B241" s="79"/>
      <c r="C241" s="80"/>
      <c r="D241" s="80"/>
      <c r="E241" s="80"/>
      <c r="F241" s="80"/>
      <c r="G241" s="80"/>
      <c r="H241" s="80"/>
      <c r="J241" s="80"/>
      <c r="K241" s="80"/>
      <c r="L241" s="80"/>
      <c r="M241" s="80"/>
    </row>
    <row r="242" spans="2:13">
      <c r="B242" s="79"/>
      <c r="C242" s="80"/>
      <c r="D242" s="80"/>
      <c r="E242" s="80"/>
      <c r="F242" s="80"/>
      <c r="G242" s="80"/>
      <c r="H242" s="80"/>
      <c r="J242" s="80"/>
      <c r="K242" s="80"/>
      <c r="L242" s="80"/>
      <c r="M242" s="80"/>
    </row>
    <row r="243" spans="2:13">
      <c r="B243" s="79"/>
      <c r="C243" s="80"/>
      <c r="D243" s="80"/>
      <c r="E243" s="80"/>
      <c r="F243" s="80"/>
      <c r="G243" s="80"/>
      <c r="H243" s="80"/>
      <c r="J243" s="80"/>
      <c r="K243" s="80"/>
      <c r="L243" s="80"/>
      <c r="M243" s="80"/>
    </row>
    <row r="244" spans="2:13">
      <c r="B244" s="79"/>
      <c r="C244" s="80"/>
      <c r="D244" s="80"/>
      <c r="E244" s="80"/>
      <c r="F244" s="80"/>
      <c r="G244" s="80"/>
      <c r="H244" s="80"/>
      <c r="J244" s="80"/>
      <c r="K244" s="80"/>
      <c r="L244" s="80"/>
      <c r="M244" s="80"/>
    </row>
    <row r="245" spans="2:13">
      <c r="B245" s="79"/>
      <c r="C245" s="80"/>
      <c r="D245" s="80"/>
      <c r="E245" s="80"/>
      <c r="F245" s="80"/>
      <c r="G245" s="80"/>
      <c r="H245" s="80"/>
      <c r="J245" s="80"/>
      <c r="K245" s="80"/>
      <c r="L245" s="80"/>
      <c r="M245" s="80"/>
    </row>
    <row r="246" spans="2:13">
      <c r="B246" s="79"/>
      <c r="C246" s="80"/>
      <c r="D246" s="80"/>
      <c r="E246" s="80"/>
      <c r="F246" s="80"/>
      <c r="G246" s="80"/>
      <c r="H246" s="80"/>
      <c r="J246" s="80"/>
      <c r="K246" s="80"/>
      <c r="L246" s="80"/>
      <c r="M246" s="80"/>
    </row>
    <row r="247" spans="2:13">
      <c r="B247" s="79"/>
      <c r="C247" s="80"/>
      <c r="D247" s="80"/>
      <c r="E247" s="80"/>
      <c r="F247" s="80"/>
      <c r="G247" s="80"/>
      <c r="H247" s="80"/>
      <c r="J247" s="80"/>
      <c r="K247" s="80"/>
      <c r="L247" s="80"/>
      <c r="M247" s="80"/>
    </row>
    <row r="248" spans="2:13">
      <c r="B248" s="79"/>
      <c r="C248" s="80"/>
      <c r="D248" s="80"/>
      <c r="E248" s="80"/>
      <c r="F248" s="80"/>
      <c r="G248" s="80"/>
      <c r="H248" s="80"/>
      <c r="J248" s="80"/>
      <c r="K248" s="80"/>
      <c r="L248" s="80"/>
      <c r="M248" s="80"/>
    </row>
    <row r="249" spans="2:13">
      <c r="B249" s="79"/>
      <c r="C249" s="80"/>
      <c r="D249" s="80"/>
      <c r="E249" s="80"/>
      <c r="F249" s="80"/>
      <c r="G249" s="80"/>
      <c r="H249" s="80"/>
      <c r="J249" s="80"/>
      <c r="K249" s="80"/>
      <c r="L249" s="80"/>
      <c r="M249" s="80"/>
    </row>
    <row r="250" spans="2:13">
      <c r="B250" s="79"/>
      <c r="C250" s="80"/>
      <c r="D250" s="80"/>
      <c r="E250" s="80"/>
      <c r="F250" s="80"/>
      <c r="G250" s="80"/>
      <c r="H250" s="80"/>
      <c r="J250" s="80"/>
      <c r="K250" s="80"/>
      <c r="L250" s="80"/>
      <c r="M250" s="80"/>
    </row>
    <row r="251" spans="2:13">
      <c r="B251" s="79"/>
      <c r="C251" s="80"/>
      <c r="D251" s="80"/>
      <c r="E251" s="80"/>
      <c r="F251" s="80"/>
      <c r="G251" s="80"/>
      <c r="H251" s="80"/>
      <c r="J251" s="80"/>
      <c r="K251" s="80"/>
      <c r="L251" s="80"/>
      <c r="M251" s="80"/>
    </row>
    <row r="252" spans="2:13">
      <c r="B252" s="79"/>
      <c r="C252" s="80"/>
      <c r="D252" s="80"/>
      <c r="E252" s="80"/>
      <c r="F252" s="80"/>
      <c r="G252" s="80"/>
      <c r="H252" s="80"/>
      <c r="J252" s="80"/>
      <c r="K252" s="80"/>
      <c r="L252" s="80"/>
      <c r="M252" s="80"/>
    </row>
    <row r="253" spans="2:13">
      <c r="B253" s="79"/>
      <c r="C253" s="80"/>
      <c r="D253" s="80"/>
      <c r="E253" s="80"/>
      <c r="F253" s="80"/>
      <c r="G253" s="80"/>
      <c r="H253" s="80"/>
      <c r="J253" s="80"/>
      <c r="K253" s="80"/>
      <c r="L253" s="80"/>
      <c r="M253" s="80"/>
    </row>
    <row r="254" spans="2:13">
      <c r="B254" s="79"/>
      <c r="C254" s="80"/>
      <c r="D254" s="80"/>
      <c r="E254" s="80"/>
      <c r="F254" s="80"/>
      <c r="G254" s="80"/>
      <c r="H254" s="80"/>
      <c r="J254" s="80"/>
      <c r="K254" s="80"/>
      <c r="L254" s="80"/>
      <c r="M254" s="80"/>
    </row>
    <row r="255" spans="2:13">
      <c r="B255" s="79"/>
      <c r="C255" s="80"/>
      <c r="D255" s="80"/>
      <c r="E255" s="80"/>
      <c r="F255" s="80"/>
      <c r="G255" s="80"/>
      <c r="H255" s="80"/>
      <c r="J255" s="80"/>
      <c r="K255" s="80"/>
      <c r="L255" s="80"/>
      <c r="M255" s="80"/>
    </row>
    <row r="256" spans="2:13">
      <c r="B256" s="79"/>
      <c r="C256" s="80"/>
      <c r="D256" s="80"/>
      <c r="E256" s="80"/>
      <c r="F256" s="80"/>
      <c r="G256" s="80"/>
      <c r="H256" s="80"/>
      <c r="J256" s="80"/>
      <c r="K256" s="80"/>
      <c r="L256" s="80"/>
      <c r="M256" s="80"/>
    </row>
    <row r="257" spans="2:13">
      <c r="B257" s="79"/>
      <c r="C257" s="80"/>
      <c r="D257" s="80"/>
      <c r="E257" s="80"/>
      <c r="F257" s="80"/>
      <c r="G257" s="80"/>
      <c r="H257" s="80"/>
      <c r="J257" s="80"/>
      <c r="K257" s="80"/>
      <c r="L257" s="80"/>
      <c r="M257" s="80"/>
    </row>
    <row r="258" spans="2:13">
      <c r="B258" s="79"/>
      <c r="C258" s="80"/>
      <c r="D258" s="80"/>
      <c r="E258" s="80"/>
      <c r="F258" s="80"/>
      <c r="G258" s="80"/>
      <c r="H258" s="80"/>
      <c r="J258" s="80"/>
      <c r="K258" s="80"/>
      <c r="L258" s="80"/>
      <c r="M258" s="80"/>
    </row>
    <row r="259" spans="2:13">
      <c r="B259" s="79"/>
      <c r="C259" s="80"/>
      <c r="D259" s="80"/>
      <c r="E259" s="80"/>
      <c r="F259" s="80"/>
      <c r="G259" s="80"/>
      <c r="H259" s="80"/>
      <c r="J259" s="80"/>
      <c r="K259" s="80"/>
      <c r="L259" s="80"/>
      <c r="M259" s="80"/>
    </row>
    <row r="260" spans="2:13">
      <c r="B260" s="79"/>
      <c r="C260" s="80"/>
      <c r="D260" s="80"/>
      <c r="E260" s="80"/>
      <c r="F260" s="80"/>
      <c r="G260" s="80"/>
      <c r="H260" s="80"/>
      <c r="J260" s="80"/>
      <c r="K260" s="80"/>
      <c r="L260" s="80"/>
      <c r="M260" s="80"/>
    </row>
    <row r="261" spans="2:13">
      <c r="B261" s="79"/>
      <c r="C261" s="80"/>
      <c r="D261" s="80"/>
      <c r="E261" s="80"/>
      <c r="F261" s="80"/>
      <c r="G261" s="80"/>
      <c r="H261" s="80"/>
      <c r="J261" s="80"/>
      <c r="K261" s="80"/>
      <c r="L261" s="80"/>
      <c r="M261" s="80"/>
    </row>
    <row r="262" spans="2:13">
      <c r="B262" s="79"/>
      <c r="C262" s="80"/>
      <c r="D262" s="80"/>
      <c r="E262" s="80"/>
      <c r="F262" s="80"/>
      <c r="G262" s="80"/>
      <c r="H262" s="80"/>
      <c r="J262" s="80"/>
      <c r="K262" s="80"/>
      <c r="L262" s="80"/>
      <c r="M262" s="80"/>
    </row>
    <row r="263" spans="2:13">
      <c r="B263" s="79"/>
      <c r="C263" s="80"/>
      <c r="D263" s="80"/>
      <c r="E263" s="80"/>
      <c r="F263" s="80"/>
      <c r="G263" s="80"/>
      <c r="H263" s="80"/>
      <c r="J263" s="80"/>
      <c r="K263" s="80"/>
      <c r="L263" s="80"/>
      <c r="M263" s="80"/>
    </row>
    <row r="264" spans="2:13">
      <c r="B264" s="79"/>
      <c r="C264" s="80"/>
      <c r="D264" s="80"/>
      <c r="E264" s="80"/>
      <c r="F264" s="80"/>
      <c r="G264" s="80"/>
      <c r="H264" s="80"/>
      <c r="J264" s="80"/>
      <c r="K264" s="80"/>
      <c r="L264" s="80"/>
      <c r="M264" s="80"/>
    </row>
    <row r="265" spans="2:13">
      <c r="B265" s="79"/>
      <c r="C265" s="80"/>
      <c r="D265" s="80"/>
      <c r="E265" s="80"/>
      <c r="F265" s="80"/>
      <c r="G265" s="80"/>
      <c r="H265" s="80"/>
      <c r="J265" s="80"/>
      <c r="K265" s="80"/>
      <c r="L265" s="80"/>
      <c r="M265" s="80"/>
    </row>
    <row r="266" spans="2:13">
      <c r="B266" s="79"/>
      <c r="C266" s="80"/>
      <c r="D266" s="80"/>
      <c r="E266" s="80"/>
      <c r="F266" s="80"/>
      <c r="G266" s="80"/>
      <c r="H266" s="80"/>
      <c r="J266" s="80"/>
      <c r="K266" s="80"/>
      <c r="L266" s="80"/>
      <c r="M266" s="80"/>
    </row>
    <row r="267" spans="2:13">
      <c r="B267" s="79"/>
      <c r="C267" s="80"/>
      <c r="D267" s="80"/>
      <c r="E267" s="80"/>
      <c r="F267" s="80"/>
      <c r="G267" s="80"/>
      <c r="H267" s="80"/>
      <c r="J267" s="80"/>
      <c r="K267" s="80"/>
      <c r="L267" s="80"/>
      <c r="M267" s="80"/>
    </row>
    <row r="268" spans="2:13">
      <c r="B268" s="79"/>
      <c r="C268" s="80"/>
      <c r="D268" s="80"/>
      <c r="E268" s="80"/>
      <c r="F268" s="80"/>
      <c r="G268" s="80"/>
      <c r="H268" s="80"/>
      <c r="J268" s="80"/>
      <c r="K268" s="80"/>
      <c r="L268" s="80"/>
      <c r="M268" s="80"/>
    </row>
    <row r="269" spans="2:13">
      <c r="B269" s="79"/>
      <c r="C269" s="80"/>
      <c r="D269" s="80"/>
      <c r="E269" s="80"/>
      <c r="F269" s="80"/>
      <c r="G269" s="80"/>
      <c r="H269" s="80"/>
      <c r="J269" s="80"/>
      <c r="K269" s="80"/>
      <c r="L269" s="80"/>
      <c r="M269" s="80"/>
    </row>
    <row r="270" spans="2:13">
      <c r="B270" s="79"/>
      <c r="C270" s="80"/>
      <c r="D270" s="80"/>
      <c r="E270" s="80"/>
      <c r="F270" s="80"/>
      <c r="G270" s="80"/>
      <c r="H270" s="80"/>
      <c r="J270" s="80"/>
      <c r="K270" s="80"/>
      <c r="L270" s="80"/>
      <c r="M270" s="80"/>
    </row>
    <row r="271" spans="2:13">
      <c r="B271" s="79"/>
      <c r="C271" s="80"/>
      <c r="D271" s="80"/>
      <c r="E271" s="80"/>
      <c r="F271" s="80"/>
      <c r="G271" s="80"/>
      <c r="H271" s="80"/>
      <c r="J271" s="80"/>
      <c r="K271" s="80"/>
      <c r="L271" s="80"/>
      <c r="M271" s="80"/>
    </row>
    <row r="272" spans="2:13">
      <c r="B272" s="79"/>
      <c r="C272" s="80"/>
      <c r="D272" s="80"/>
      <c r="E272" s="80"/>
      <c r="F272" s="80"/>
      <c r="G272" s="80"/>
      <c r="H272" s="80"/>
      <c r="J272" s="80"/>
      <c r="K272" s="80"/>
      <c r="L272" s="80"/>
      <c r="M272" s="80"/>
    </row>
    <row r="273" spans="2:13">
      <c r="B273" s="79"/>
      <c r="C273" s="80"/>
      <c r="D273" s="80"/>
      <c r="E273" s="80"/>
      <c r="F273" s="80"/>
      <c r="G273" s="80"/>
      <c r="H273" s="80"/>
      <c r="J273" s="80"/>
      <c r="K273" s="80"/>
      <c r="L273" s="80"/>
      <c r="M273" s="80"/>
    </row>
    <row r="274" spans="2:13">
      <c r="B274" s="79"/>
      <c r="C274" s="80"/>
      <c r="D274" s="80"/>
      <c r="E274" s="80"/>
      <c r="F274" s="80"/>
      <c r="G274" s="80"/>
      <c r="H274" s="80"/>
      <c r="J274" s="80"/>
      <c r="K274" s="80"/>
      <c r="L274" s="80"/>
      <c r="M274" s="80"/>
    </row>
    <row r="275" spans="2:13">
      <c r="B275" s="79"/>
      <c r="C275" s="80"/>
      <c r="D275" s="80"/>
      <c r="E275" s="80"/>
      <c r="F275" s="80"/>
      <c r="G275" s="80"/>
      <c r="H275" s="80"/>
      <c r="J275" s="80"/>
      <c r="K275" s="80"/>
      <c r="L275" s="80"/>
      <c r="M275" s="80"/>
    </row>
    <row r="276" spans="2:13">
      <c r="B276" s="79"/>
      <c r="C276" s="80"/>
      <c r="D276" s="80"/>
      <c r="E276" s="80"/>
      <c r="F276" s="80"/>
      <c r="G276" s="80"/>
      <c r="H276" s="80"/>
      <c r="J276" s="80"/>
      <c r="K276" s="80"/>
      <c r="L276" s="80"/>
      <c r="M276" s="80"/>
    </row>
    <row r="277" spans="2:13">
      <c r="B277" s="79"/>
      <c r="C277" s="80"/>
      <c r="D277" s="80"/>
      <c r="E277" s="80"/>
      <c r="F277" s="80"/>
      <c r="G277" s="80"/>
      <c r="H277" s="80"/>
      <c r="J277" s="80"/>
      <c r="K277" s="80"/>
      <c r="L277" s="80"/>
      <c r="M277" s="80"/>
    </row>
    <row r="278" spans="2:13">
      <c r="B278" s="79"/>
      <c r="C278" s="80"/>
      <c r="D278" s="80"/>
      <c r="E278" s="80"/>
      <c r="F278" s="80"/>
      <c r="G278" s="80"/>
      <c r="H278" s="80"/>
      <c r="J278" s="80"/>
      <c r="K278" s="80"/>
      <c r="L278" s="80"/>
      <c r="M278" s="80"/>
    </row>
    <row r="279" spans="2:13">
      <c r="B279" s="79"/>
      <c r="C279" s="80"/>
      <c r="D279" s="80"/>
      <c r="E279" s="80"/>
      <c r="F279" s="80"/>
      <c r="G279" s="80"/>
      <c r="H279" s="80"/>
      <c r="J279" s="80"/>
      <c r="K279" s="80"/>
      <c r="L279" s="80"/>
      <c r="M279" s="80"/>
    </row>
    <row r="280" spans="2:13">
      <c r="B280" s="79"/>
      <c r="C280" s="80"/>
      <c r="D280" s="80"/>
      <c r="E280" s="80"/>
      <c r="F280" s="80"/>
      <c r="G280" s="80"/>
      <c r="H280" s="80"/>
      <c r="J280" s="80"/>
      <c r="K280" s="80"/>
      <c r="L280" s="80"/>
      <c r="M280" s="80"/>
    </row>
    <row r="281" spans="2:13">
      <c r="B281" s="79"/>
      <c r="C281" s="80"/>
      <c r="D281" s="80"/>
      <c r="E281" s="80"/>
      <c r="F281" s="80"/>
      <c r="G281" s="80"/>
      <c r="H281" s="80"/>
      <c r="J281" s="80"/>
      <c r="K281" s="80"/>
      <c r="L281" s="80"/>
      <c r="M281" s="80"/>
    </row>
    <row r="282" spans="2:13">
      <c r="B282" s="79"/>
      <c r="C282" s="80"/>
      <c r="D282" s="80"/>
      <c r="E282" s="80"/>
      <c r="F282" s="80"/>
      <c r="G282" s="80"/>
      <c r="H282" s="80"/>
      <c r="J282" s="80"/>
      <c r="K282" s="80"/>
      <c r="L282" s="80"/>
      <c r="M282" s="80"/>
    </row>
    <row r="283" spans="2:13">
      <c r="B283" s="79"/>
      <c r="C283" s="80"/>
      <c r="D283" s="80"/>
      <c r="E283" s="80"/>
      <c r="F283" s="80"/>
      <c r="G283" s="80"/>
      <c r="H283" s="80"/>
      <c r="J283" s="80"/>
      <c r="K283" s="80"/>
      <c r="L283" s="80"/>
      <c r="M283" s="80"/>
    </row>
    <row r="284" spans="2:13">
      <c r="B284" s="79"/>
      <c r="C284" s="80"/>
      <c r="D284" s="80"/>
      <c r="E284" s="80"/>
      <c r="F284" s="80"/>
      <c r="G284" s="80"/>
      <c r="H284" s="80"/>
      <c r="J284" s="80"/>
      <c r="K284" s="80"/>
      <c r="L284" s="80"/>
      <c r="M284" s="80"/>
    </row>
    <row r="285" spans="2:13">
      <c r="B285" s="79"/>
      <c r="C285" s="80"/>
      <c r="D285" s="80"/>
      <c r="E285" s="80"/>
      <c r="F285" s="80"/>
      <c r="G285" s="80"/>
      <c r="H285" s="80"/>
      <c r="J285" s="80"/>
      <c r="K285" s="80"/>
      <c r="L285" s="80"/>
      <c r="M285" s="80"/>
    </row>
    <row r="286" spans="2:13">
      <c r="B286" s="79"/>
      <c r="C286" s="80"/>
      <c r="D286" s="80"/>
      <c r="E286" s="80"/>
      <c r="F286" s="80"/>
      <c r="G286" s="80"/>
      <c r="H286" s="80"/>
      <c r="J286" s="80"/>
      <c r="K286" s="80"/>
      <c r="L286" s="80"/>
      <c r="M286" s="80"/>
    </row>
    <row r="287" spans="2:13">
      <c r="B287" s="79"/>
      <c r="C287" s="80"/>
      <c r="D287" s="80"/>
      <c r="E287" s="80"/>
      <c r="F287" s="80"/>
      <c r="G287" s="80"/>
      <c r="H287" s="80"/>
      <c r="J287" s="80"/>
      <c r="K287" s="80"/>
      <c r="L287" s="80"/>
      <c r="M287" s="80"/>
    </row>
    <row r="288" spans="2:13">
      <c r="B288" s="79"/>
      <c r="C288" s="80"/>
      <c r="D288" s="80"/>
      <c r="E288" s="80"/>
      <c r="F288" s="80"/>
      <c r="G288" s="80"/>
      <c r="H288" s="80"/>
      <c r="J288" s="80"/>
      <c r="K288" s="80"/>
      <c r="L288" s="80"/>
      <c r="M288" s="80"/>
    </row>
    <row r="289" spans="2:13">
      <c r="B289" s="79"/>
      <c r="C289" s="80"/>
      <c r="D289" s="80"/>
      <c r="E289" s="80"/>
      <c r="F289" s="80"/>
      <c r="G289" s="80"/>
      <c r="H289" s="80"/>
      <c r="J289" s="80"/>
      <c r="K289" s="80"/>
      <c r="L289" s="80"/>
      <c r="M289" s="80"/>
    </row>
    <row r="290" spans="2:13">
      <c r="B290" s="79"/>
      <c r="C290" s="80"/>
      <c r="D290" s="80"/>
      <c r="E290" s="80"/>
      <c r="F290" s="80"/>
      <c r="G290" s="80"/>
      <c r="H290" s="80"/>
      <c r="J290" s="80"/>
      <c r="K290" s="80"/>
      <c r="L290" s="80"/>
      <c r="M290" s="80"/>
    </row>
    <row r="291" spans="2:13">
      <c r="B291" s="79"/>
      <c r="C291" s="80"/>
      <c r="D291" s="80"/>
      <c r="E291" s="80"/>
      <c r="F291" s="80"/>
      <c r="G291" s="80"/>
      <c r="H291" s="80"/>
      <c r="J291" s="80"/>
      <c r="K291" s="80"/>
      <c r="L291" s="80"/>
      <c r="M291" s="80"/>
    </row>
    <row r="292" spans="2:13">
      <c r="B292" s="79"/>
      <c r="C292" s="80"/>
      <c r="D292" s="80"/>
      <c r="E292" s="80"/>
      <c r="F292" s="80"/>
      <c r="G292" s="80"/>
      <c r="H292" s="80"/>
      <c r="J292" s="80"/>
      <c r="K292" s="80"/>
      <c r="L292" s="80"/>
      <c r="M292" s="80"/>
    </row>
    <row r="293" spans="2:13">
      <c r="B293" s="79"/>
      <c r="C293" s="80"/>
      <c r="D293" s="80"/>
      <c r="E293" s="80"/>
      <c r="F293" s="80"/>
      <c r="G293" s="80"/>
      <c r="H293" s="80"/>
      <c r="J293" s="80"/>
      <c r="K293" s="80"/>
      <c r="L293" s="80"/>
      <c r="M293" s="80"/>
    </row>
    <row r="294" spans="2:13">
      <c r="B294" s="79"/>
      <c r="C294" s="80"/>
      <c r="D294" s="80"/>
      <c r="E294" s="80"/>
      <c r="F294" s="80"/>
      <c r="G294" s="80"/>
      <c r="H294" s="80"/>
      <c r="J294" s="80"/>
      <c r="K294" s="80"/>
      <c r="L294" s="80"/>
      <c r="M294" s="80"/>
    </row>
    <row r="295" spans="2:13">
      <c r="B295" s="79"/>
      <c r="C295" s="80"/>
      <c r="D295" s="80"/>
      <c r="E295" s="80"/>
      <c r="F295" s="80"/>
      <c r="G295" s="80"/>
      <c r="H295" s="80"/>
      <c r="J295" s="80"/>
      <c r="K295" s="80"/>
      <c r="L295" s="80"/>
      <c r="M295" s="80"/>
    </row>
    <row r="296" spans="2:13">
      <c r="B296" s="79"/>
      <c r="C296" s="80"/>
      <c r="D296" s="80"/>
      <c r="E296" s="80"/>
      <c r="F296" s="80"/>
      <c r="G296" s="80"/>
      <c r="H296" s="80"/>
      <c r="J296" s="80"/>
      <c r="K296" s="80"/>
      <c r="L296" s="80"/>
      <c r="M296" s="80"/>
    </row>
    <row r="297" spans="2:13">
      <c r="B297" s="79"/>
      <c r="C297" s="80"/>
      <c r="D297" s="80"/>
      <c r="E297" s="80"/>
      <c r="F297" s="80"/>
      <c r="G297" s="80"/>
      <c r="H297" s="80"/>
      <c r="J297" s="80"/>
      <c r="K297" s="80"/>
      <c r="L297" s="80"/>
      <c r="M297" s="80"/>
    </row>
    <row r="298" spans="2:13">
      <c r="B298" s="79"/>
      <c r="C298" s="80"/>
      <c r="D298" s="80"/>
      <c r="E298" s="80"/>
      <c r="F298" s="80"/>
      <c r="G298" s="80"/>
      <c r="H298" s="80"/>
      <c r="J298" s="80"/>
      <c r="K298" s="80"/>
      <c r="L298" s="80"/>
      <c r="M298" s="80"/>
    </row>
    <row r="299" spans="2:13">
      <c r="B299" s="79"/>
      <c r="C299" s="80"/>
      <c r="D299" s="80"/>
      <c r="E299" s="80"/>
      <c r="F299" s="80"/>
      <c r="G299" s="80"/>
      <c r="H299" s="80"/>
      <c r="J299" s="80"/>
      <c r="K299" s="80"/>
      <c r="L299" s="80"/>
      <c r="M299" s="80"/>
    </row>
    <row r="300" spans="2:13">
      <c r="B300" s="79"/>
      <c r="C300" s="80"/>
      <c r="D300" s="80"/>
      <c r="E300" s="80"/>
      <c r="F300" s="80"/>
      <c r="G300" s="80"/>
      <c r="H300" s="80"/>
      <c r="J300" s="80"/>
      <c r="K300" s="80"/>
      <c r="L300" s="80"/>
      <c r="M300" s="80"/>
    </row>
    <row r="301" spans="2:13">
      <c r="B301" s="79"/>
      <c r="C301" s="80"/>
      <c r="D301" s="80"/>
      <c r="E301" s="80"/>
      <c r="F301" s="80"/>
      <c r="G301" s="80"/>
      <c r="H301" s="80"/>
      <c r="J301" s="80"/>
      <c r="K301" s="80"/>
      <c r="L301" s="80"/>
      <c r="M301" s="80"/>
    </row>
    <row r="302" spans="2:13">
      <c r="B302" s="79"/>
      <c r="C302" s="80"/>
      <c r="D302" s="80"/>
      <c r="E302" s="80"/>
      <c r="F302" s="80"/>
      <c r="G302" s="80"/>
      <c r="H302" s="80"/>
      <c r="J302" s="80"/>
      <c r="K302" s="80"/>
      <c r="L302" s="80"/>
      <c r="M302" s="80"/>
    </row>
    <row r="303" spans="2:13">
      <c r="B303" s="79"/>
      <c r="C303" s="80"/>
      <c r="D303" s="80"/>
      <c r="E303" s="80"/>
      <c r="F303" s="80"/>
      <c r="G303" s="80"/>
      <c r="H303" s="80"/>
      <c r="J303" s="80"/>
      <c r="K303" s="80"/>
      <c r="L303" s="80"/>
      <c r="M303" s="80"/>
    </row>
    <row r="304" spans="2:13">
      <c r="B304" s="79"/>
      <c r="C304" s="80"/>
      <c r="D304" s="80"/>
      <c r="E304" s="80"/>
      <c r="F304" s="80"/>
      <c r="G304" s="80"/>
      <c r="H304" s="80"/>
      <c r="J304" s="80"/>
      <c r="K304" s="80"/>
      <c r="L304" s="80"/>
      <c r="M304" s="80"/>
    </row>
    <row r="305" spans="2:13">
      <c r="B305" s="79"/>
      <c r="C305" s="80"/>
      <c r="D305" s="80"/>
      <c r="E305" s="80"/>
      <c r="F305" s="80"/>
      <c r="G305" s="80"/>
      <c r="H305" s="80"/>
      <c r="J305" s="80"/>
      <c r="K305" s="80"/>
      <c r="L305" s="80"/>
      <c r="M305" s="80"/>
    </row>
    <row r="306" spans="2:13">
      <c r="B306" s="79"/>
      <c r="C306" s="80"/>
      <c r="D306" s="80"/>
      <c r="E306" s="80"/>
      <c r="F306" s="80"/>
      <c r="G306" s="80"/>
      <c r="H306" s="80"/>
      <c r="J306" s="80"/>
      <c r="K306" s="80"/>
      <c r="L306" s="80"/>
      <c r="M306" s="80"/>
    </row>
    <row r="307" spans="2:13">
      <c r="B307" s="79"/>
      <c r="C307" s="80"/>
      <c r="D307" s="80"/>
      <c r="E307" s="80"/>
      <c r="F307" s="80"/>
      <c r="G307" s="80"/>
      <c r="H307" s="80"/>
      <c r="J307" s="80"/>
      <c r="K307" s="80"/>
      <c r="L307" s="80"/>
      <c r="M307" s="80"/>
    </row>
    <row r="308" spans="2:13">
      <c r="B308" s="79"/>
      <c r="C308" s="80"/>
      <c r="D308" s="80"/>
      <c r="E308" s="80"/>
      <c r="F308" s="80"/>
      <c r="G308" s="80"/>
      <c r="H308" s="80"/>
      <c r="J308" s="80"/>
      <c r="K308" s="80"/>
      <c r="L308" s="80"/>
      <c r="M308" s="80"/>
    </row>
    <row r="309" spans="2:13">
      <c r="B309" s="79"/>
      <c r="C309" s="80"/>
      <c r="D309" s="80"/>
      <c r="E309" s="80"/>
      <c r="F309" s="80"/>
      <c r="G309" s="80"/>
      <c r="H309" s="80"/>
      <c r="J309" s="80"/>
      <c r="K309" s="80"/>
      <c r="L309" s="80"/>
      <c r="M309" s="80"/>
    </row>
    <row r="310" spans="2:13">
      <c r="B310" s="79"/>
      <c r="C310" s="80"/>
      <c r="D310" s="80"/>
      <c r="E310" s="80"/>
      <c r="F310" s="80"/>
      <c r="G310" s="80"/>
      <c r="H310" s="80"/>
      <c r="J310" s="80"/>
      <c r="K310" s="80"/>
      <c r="L310" s="80"/>
      <c r="M310" s="80"/>
    </row>
    <row r="311" spans="2:13">
      <c r="B311" s="79"/>
      <c r="C311" s="80"/>
      <c r="D311" s="80"/>
      <c r="E311" s="80"/>
      <c r="F311" s="80"/>
      <c r="G311" s="80"/>
      <c r="H311" s="80"/>
      <c r="J311" s="80"/>
      <c r="K311" s="80"/>
      <c r="L311" s="80"/>
      <c r="M311" s="80"/>
    </row>
    <row r="312" spans="2:13">
      <c r="B312" s="79"/>
      <c r="C312" s="80"/>
      <c r="D312" s="80"/>
      <c r="E312" s="80"/>
      <c r="F312" s="80"/>
      <c r="G312" s="80"/>
      <c r="H312" s="80"/>
      <c r="J312" s="80"/>
      <c r="K312" s="80"/>
      <c r="L312" s="80"/>
      <c r="M312" s="80"/>
    </row>
    <row r="313" spans="2:13">
      <c r="B313" s="79"/>
      <c r="C313" s="80"/>
      <c r="D313" s="80"/>
      <c r="E313" s="80"/>
      <c r="F313" s="80"/>
      <c r="G313" s="80"/>
      <c r="H313" s="80"/>
      <c r="J313" s="80"/>
      <c r="K313" s="80"/>
      <c r="L313" s="80"/>
      <c r="M313" s="80"/>
    </row>
    <row r="314" spans="2:13">
      <c r="B314" s="79"/>
      <c r="C314" s="80"/>
      <c r="D314" s="80"/>
      <c r="E314" s="80"/>
      <c r="F314" s="80"/>
      <c r="G314" s="80"/>
      <c r="H314" s="80"/>
      <c r="J314" s="80"/>
      <c r="K314" s="80"/>
      <c r="L314" s="80"/>
      <c r="M314" s="80"/>
    </row>
    <row r="315" spans="2:13">
      <c r="B315" s="79"/>
      <c r="C315" s="80"/>
      <c r="D315" s="80"/>
      <c r="E315" s="80"/>
      <c r="F315" s="80"/>
      <c r="G315" s="80"/>
      <c r="H315" s="80"/>
      <c r="J315" s="80"/>
      <c r="K315" s="80"/>
      <c r="L315" s="80"/>
      <c r="M315" s="80"/>
    </row>
    <row r="316" spans="2:13">
      <c r="B316" s="79"/>
      <c r="C316" s="80"/>
      <c r="D316" s="80"/>
      <c r="E316" s="80"/>
      <c r="F316" s="80"/>
      <c r="G316" s="80"/>
      <c r="H316" s="80"/>
      <c r="J316" s="80"/>
      <c r="K316" s="80"/>
      <c r="L316" s="80"/>
      <c r="M316" s="80"/>
    </row>
    <row r="317" spans="2:13">
      <c r="B317" s="79"/>
      <c r="C317" s="80"/>
      <c r="D317" s="80"/>
      <c r="E317" s="80"/>
      <c r="F317" s="80"/>
      <c r="G317" s="80"/>
      <c r="H317" s="80"/>
      <c r="J317" s="80"/>
      <c r="K317" s="80"/>
      <c r="L317" s="80"/>
      <c r="M317" s="80"/>
    </row>
    <row r="318" spans="2:13">
      <c r="B318" s="79"/>
      <c r="C318" s="80"/>
      <c r="D318" s="80"/>
      <c r="E318" s="80"/>
      <c r="F318" s="80"/>
      <c r="G318" s="80"/>
      <c r="H318" s="80"/>
      <c r="J318" s="80"/>
      <c r="K318" s="80"/>
      <c r="L318" s="80"/>
      <c r="M318" s="80"/>
    </row>
    <row r="319" spans="2:13">
      <c r="B319" s="79"/>
      <c r="C319" s="80"/>
      <c r="D319" s="80"/>
      <c r="E319" s="80"/>
      <c r="F319" s="80"/>
      <c r="G319" s="80"/>
      <c r="H319" s="80"/>
      <c r="J319" s="80"/>
      <c r="K319" s="80"/>
      <c r="L319" s="80"/>
      <c r="M319" s="80"/>
    </row>
    <row r="320" spans="2:13">
      <c r="B320" s="79"/>
      <c r="C320" s="80"/>
      <c r="D320" s="80"/>
      <c r="E320" s="80"/>
      <c r="F320" s="80"/>
      <c r="G320" s="80"/>
      <c r="H320" s="80"/>
      <c r="J320" s="80"/>
      <c r="K320" s="80"/>
      <c r="L320" s="80"/>
      <c r="M320" s="80"/>
    </row>
    <row r="321" spans="2:13">
      <c r="B321" s="79"/>
      <c r="C321" s="80"/>
      <c r="D321" s="80"/>
      <c r="E321" s="80"/>
      <c r="F321" s="80"/>
      <c r="G321" s="80"/>
      <c r="H321" s="80"/>
      <c r="J321" s="80"/>
      <c r="K321" s="80"/>
      <c r="L321" s="80"/>
      <c r="M321" s="80"/>
    </row>
    <row r="322" spans="2:13">
      <c r="B322" s="79"/>
      <c r="C322" s="80"/>
      <c r="D322" s="80"/>
      <c r="E322" s="80"/>
      <c r="F322" s="80"/>
      <c r="G322" s="80"/>
      <c r="H322" s="80"/>
      <c r="J322" s="80"/>
      <c r="K322" s="80"/>
      <c r="L322" s="80"/>
      <c r="M322" s="80"/>
    </row>
    <row r="323" spans="2:13">
      <c r="B323" s="79"/>
      <c r="C323" s="80"/>
      <c r="D323" s="80"/>
      <c r="E323" s="80"/>
      <c r="F323" s="80"/>
      <c r="G323" s="80"/>
      <c r="H323" s="80"/>
      <c r="J323" s="80"/>
      <c r="K323" s="80"/>
      <c r="L323" s="80"/>
      <c r="M323" s="80"/>
    </row>
    <row r="324" spans="2:13">
      <c r="B324" s="79"/>
      <c r="C324" s="80"/>
      <c r="D324" s="80"/>
      <c r="E324" s="80"/>
      <c r="F324" s="80"/>
      <c r="G324" s="80"/>
      <c r="H324" s="80"/>
      <c r="J324" s="80"/>
      <c r="K324" s="80"/>
      <c r="L324" s="80"/>
      <c r="M324" s="80"/>
    </row>
    <row r="325" spans="2:13">
      <c r="B325" s="79"/>
      <c r="C325" s="80"/>
      <c r="D325" s="80"/>
      <c r="E325" s="80"/>
      <c r="F325" s="80"/>
      <c r="G325" s="80"/>
      <c r="H325" s="80"/>
      <c r="J325" s="80"/>
      <c r="K325" s="80"/>
      <c r="L325" s="80"/>
      <c r="M325" s="80"/>
    </row>
    <row r="326" spans="2:13">
      <c r="B326" s="79"/>
      <c r="C326" s="80"/>
      <c r="D326" s="80"/>
      <c r="E326" s="80"/>
      <c r="F326" s="80"/>
      <c r="G326" s="80"/>
      <c r="H326" s="80"/>
      <c r="J326" s="80"/>
      <c r="K326" s="80"/>
      <c r="L326" s="80"/>
      <c r="M326" s="80"/>
    </row>
    <row r="327" spans="2:13">
      <c r="B327" s="79"/>
      <c r="C327" s="80"/>
      <c r="D327" s="80"/>
      <c r="E327" s="80"/>
      <c r="F327" s="80"/>
      <c r="G327" s="80"/>
      <c r="H327" s="80"/>
      <c r="J327" s="80"/>
      <c r="K327" s="80"/>
      <c r="L327" s="80"/>
      <c r="M327" s="80"/>
    </row>
    <row r="328" spans="2:13">
      <c r="B328" s="79"/>
      <c r="C328" s="80"/>
      <c r="D328" s="80"/>
      <c r="E328" s="80"/>
      <c r="F328" s="80"/>
      <c r="G328" s="80"/>
      <c r="H328" s="80"/>
      <c r="J328" s="80"/>
      <c r="K328" s="80"/>
      <c r="L328" s="80"/>
      <c r="M328" s="80"/>
    </row>
    <row r="329" spans="2:13">
      <c r="B329" s="79"/>
      <c r="C329" s="80"/>
      <c r="D329" s="80"/>
      <c r="E329" s="80"/>
      <c r="F329" s="80"/>
      <c r="G329" s="80"/>
      <c r="H329" s="80"/>
      <c r="J329" s="80"/>
      <c r="K329" s="80"/>
      <c r="L329" s="80"/>
      <c r="M329" s="80"/>
    </row>
    <row r="330" spans="2:13">
      <c r="B330" s="79"/>
      <c r="C330" s="80"/>
      <c r="D330" s="80"/>
      <c r="E330" s="80"/>
      <c r="F330" s="80"/>
      <c r="G330" s="80"/>
      <c r="H330" s="80"/>
      <c r="J330" s="80"/>
      <c r="K330" s="80"/>
      <c r="L330" s="80"/>
      <c r="M330" s="80"/>
    </row>
    <row r="331" spans="2:13">
      <c r="B331" s="79"/>
      <c r="C331" s="80"/>
      <c r="D331" s="80"/>
      <c r="E331" s="80"/>
      <c r="F331" s="80"/>
      <c r="G331" s="80"/>
      <c r="H331" s="80"/>
      <c r="J331" s="80"/>
      <c r="K331" s="80"/>
      <c r="L331" s="80"/>
      <c r="M331" s="80"/>
    </row>
    <row r="332" spans="2:13">
      <c r="B332" s="79"/>
      <c r="C332" s="80"/>
      <c r="D332" s="80"/>
      <c r="E332" s="80"/>
      <c r="F332" s="80"/>
      <c r="G332" s="80"/>
      <c r="H332" s="80"/>
      <c r="J332" s="80"/>
      <c r="K332" s="80"/>
      <c r="L332" s="80"/>
      <c r="M332" s="80"/>
    </row>
    <row r="333" spans="2:13">
      <c r="B333" s="79"/>
      <c r="C333" s="80"/>
      <c r="D333" s="80"/>
      <c r="E333" s="80"/>
      <c r="F333" s="80"/>
      <c r="G333" s="80"/>
      <c r="H333" s="80"/>
      <c r="J333" s="80"/>
      <c r="K333" s="80"/>
      <c r="L333" s="80"/>
      <c r="M333" s="80"/>
    </row>
    <row r="334" spans="2:13">
      <c r="B334" s="79"/>
      <c r="C334" s="80"/>
      <c r="D334" s="80"/>
      <c r="E334" s="80"/>
      <c r="F334" s="80"/>
      <c r="G334" s="80"/>
      <c r="H334" s="80"/>
      <c r="J334" s="80"/>
      <c r="K334" s="80"/>
      <c r="L334" s="80"/>
      <c r="M334" s="80"/>
    </row>
    <row r="335" spans="2:13">
      <c r="B335" s="79"/>
      <c r="C335" s="80"/>
      <c r="D335" s="80"/>
      <c r="E335" s="80"/>
      <c r="F335" s="80"/>
      <c r="G335" s="80"/>
      <c r="H335" s="80"/>
      <c r="J335" s="80"/>
      <c r="K335" s="80"/>
      <c r="L335" s="80"/>
      <c r="M335" s="80"/>
    </row>
    <row r="336" spans="2:13">
      <c r="B336" s="79"/>
      <c r="C336" s="80"/>
      <c r="D336" s="80"/>
      <c r="E336" s="80"/>
      <c r="F336" s="80"/>
      <c r="G336" s="80"/>
      <c r="H336" s="80"/>
      <c r="J336" s="80"/>
      <c r="K336" s="80"/>
      <c r="L336" s="80"/>
      <c r="M336" s="80"/>
    </row>
    <row r="337" spans="2:13">
      <c r="B337" s="79"/>
      <c r="C337" s="80"/>
      <c r="D337" s="80"/>
      <c r="E337" s="80"/>
      <c r="F337" s="80"/>
      <c r="G337" s="80"/>
      <c r="H337" s="80"/>
      <c r="J337" s="80"/>
      <c r="K337" s="80"/>
      <c r="L337" s="80"/>
      <c r="M337" s="80"/>
    </row>
    <row r="338" spans="2:13">
      <c r="B338" s="79"/>
      <c r="C338" s="80"/>
      <c r="D338" s="80"/>
      <c r="E338" s="80"/>
      <c r="F338" s="80"/>
      <c r="G338" s="80"/>
      <c r="H338" s="80"/>
      <c r="J338" s="80"/>
      <c r="K338" s="80"/>
      <c r="L338" s="80"/>
      <c r="M338" s="80"/>
    </row>
    <row r="339" spans="2:13">
      <c r="B339" s="79"/>
      <c r="C339" s="80"/>
      <c r="D339" s="80"/>
      <c r="E339" s="80"/>
      <c r="F339" s="80"/>
      <c r="G339" s="80"/>
      <c r="H339" s="80"/>
      <c r="J339" s="80"/>
      <c r="K339" s="80"/>
      <c r="L339" s="80"/>
      <c r="M339" s="80"/>
    </row>
    <row r="340" spans="2:13">
      <c r="B340" s="79"/>
      <c r="C340" s="80"/>
      <c r="D340" s="80"/>
      <c r="E340" s="80"/>
      <c r="F340" s="80"/>
      <c r="G340" s="80"/>
      <c r="H340" s="80"/>
      <c r="J340" s="80"/>
      <c r="K340" s="80"/>
      <c r="L340" s="80"/>
      <c r="M340" s="80"/>
    </row>
    <row r="341" spans="2:13">
      <c r="B341" s="79"/>
      <c r="C341" s="80"/>
      <c r="D341" s="80"/>
      <c r="E341" s="80"/>
      <c r="F341" s="80"/>
      <c r="G341" s="80"/>
      <c r="H341" s="80"/>
      <c r="J341" s="80"/>
      <c r="K341" s="80"/>
      <c r="L341" s="80"/>
      <c r="M341" s="80"/>
    </row>
    <row r="342" spans="2:13">
      <c r="B342" s="79"/>
      <c r="C342" s="80"/>
      <c r="D342" s="80"/>
      <c r="E342" s="80"/>
      <c r="F342" s="80"/>
      <c r="G342" s="80"/>
      <c r="H342" s="80"/>
      <c r="J342" s="80"/>
      <c r="K342" s="80"/>
      <c r="L342" s="80"/>
      <c r="M342" s="80"/>
    </row>
    <row r="343" spans="2:13">
      <c r="B343" s="79"/>
      <c r="C343" s="80"/>
      <c r="D343" s="80"/>
      <c r="E343" s="80"/>
      <c r="F343" s="80"/>
      <c r="G343" s="80"/>
      <c r="H343" s="80"/>
      <c r="J343" s="80"/>
      <c r="K343" s="80"/>
      <c r="L343" s="80"/>
      <c r="M343" s="80"/>
    </row>
    <row r="344" spans="2:13">
      <c r="B344" s="79"/>
      <c r="C344" s="80"/>
      <c r="D344" s="80"/>
      <c r="E344" s="80"/>
      <c r="F344" s="80"/>
      <c r="G344" s="80"/>
      <c r="H344" s="80"/>
      <c r="J344" s="80"/>
      <c r="K344" s="80"/>
      <c r="L344" s="80"/>
      <c r="M344" s="80"/>
    </row>
    <row r="345" spans="2:13">
      <c r="B345" s="79"/>
      <c r="C345" s="80"/>
      <c r="D345" s="80"/>
      <c r="E345" s="80"/>
      <c r="F345" s="80"/>
      <c r="G345" s="80"/>
      <c r="H345" s="80"/>
      <c r="J345" s="80"/>
      <c r="K345" s="80"/>
      <c r="L345" s="80"/>
      <c r="M345" s="80"/>
    </row>
    <row r="346" spans="2:13">
      <c r="B346" s="79"/>
      <c r="C346" s="80"/>
      <c r="D346" s="80"/>
      <c r="E346" s="80"/>
      <c r="F346" s="80"/>
      <c r="G346" s="80"/>
      <c r="H346" s="80"/>
      <c r="J346" s="80"/>
      <c r="K346" s="80"/>
      <c r="L346" s="80"/>
      <c r="M346" s="80"/>
    </row>
    <row r="347" spans="2:13">
      <c r="B347" s="79"/>
      <c r="C347" s="80"/>
      <c r="D347" s="80"/>
      <c r="E347" s="80"/>
      <c r="F347" s="80"/>
      <c r="G347" s="80"/>
      <c r="H347" s="80"/>
      <c r="J347" s="80"/>
      <c r="K347" s="80"/>
      <c r="L347" s="80"/>
      <c r="M347" s="80"/>
    </row>
    <row r="348" spans="2:13">
      <c r="B348" s="79"/>
      <c r="C348" s="80"/>
      <c r="D348" s="80"/>
      <c r="E348" s="80"/>
      <c r="F348" s="80"/>
      <c r="G348" s="80"/>
      <c r="H348" s="80"/>
      <c r="J348" s="80"/>
      <c r="K348" s="80"/>
      <c r="L348" s="80"/>
      <c r="M348" s="80"/>
    </row>
    <row r="349" spans="2:13">
      <c r="B349" s="79"/>
      <c r="C349" s="80"/>
      <c r="D349" s="80"/>
      <c r="E349" s="80"/>
      <c r="F349" s="80"/>
      <c r="G349" s="80"/>
      <c r="H349" s="80"/>
      <c r="J349" s="80"/>
      <c r="K349" s="80"/>
      <c r="L349" s="80"/>
      <c r="M349" s="80"/>
    </row>
    <row r="350" spans="2:13">
      <c r="B350" s="79"/>
      <c r="C350" s="80"/>
      <c r="D350" s="80"/>
      <c r="E350" s="80"/>
      <c r="F350" s="80"/>
      <c r="G350" s="80"/>
      <c r="H350" s="80"/>
      <c r="J350" s="80"/>
      <c r="K350" s="80"/>
      <c r="L350" s="80"/>
      <c r="M350" s="80"/>
    </row>
    <row r="351" spans="2:13">
      <c r="B351" s="79"/>
      <c r="C351" s="80"/>
      <c r="D351" s="80"/>
      <c r="E351" s="80"/>
      <c r="F351" s="80"/>
      <c r="G351" s="80"/>
      <c r="H351" s="80"/>
      <c r="J351" s="80"/>
      <c r="K351" s="80"/>
      <c r="L351" s="80"/>
      <c r="M351" s="80"/>
    </row>
    <row r="352" spans="2:13">
      <c r="B352" s="79"/>
      <c r="C352" s="80"/>
      <c r="D352" s="80"/>
      <c r="E352" s="80"/>
      <c r="F352" s="80"/>
      <c r="G352" s="80"/>
      <c r="H352" s="80"/>
      <c r="J352" s="80"/>
      <c r="K352" s="80"/>
      <c r="L352" s="80"/>
      <c r="M352" s="80"/>
    </row>
    <row r="353" spans="2:13">
      <c r="B353" s="79"/>
      <c r="C353" s="80"/>
      <c r="D353" s="80"/>
      <c r="E353" s="80"/>
      <c r="F353" s="80"/>
      <c r="G353" s="80"/>
      <c r="H353" s="80"/>
      <c r="J353" s="80"/>
      <c r="K353" s="80"/>
      <c r="L353" s="80"/>
      <c r="M353" s="80"/>
    </row>
    <row r="354" spans="2:13">
      <c r="B354" s="79"/>
      <c r="C354" s="80"/>
      <c r="D354" s="80"/>
      <c r="E354" s="80"/>
      <c r="F354" s="80"/>
      <c r="G354" s="80"/>
      <c r="H354" s="80"/>
      <c r="J354" s="80"/>
      <c r="K354" s="80"/>
      <c r="L354" s="80"/>
      <c r="M354" s="80"/>
    </row>
    <row r="355" spans="2:13">
      <c r="B355" s="79"/>
      <c r="C355" s="80"/>
      <c r="D355" s="80"/>
      <c r="E355" s="80"/>
      <c r="F355" s="80"/>
      <c r="G355" s="80"/>
      <c r="H355" s="80"/>
      <c r="J355" s="80"/>
      <c r="K355" s="80"/>
      <c r="L355" s="80"/>
      <c r="M355" s="80"/>
    </row>
    <row r="356" spans="2:13">
      <c r="B356" s="79"/>
      <c r="C356" s="80"/>
      <c r="D356" s="80"/>
      <c r="E356" s="80"/>
      <c r="F356" s="80"/>
      <c r="G356" s="80"/>
      <c r="H356" s="80"/>
      <c r="J356" s="80"/>
      <c r="K356" s="80"/>
      <c r="L356" s="80"/>
      <c r="M356" s="80"/>
    </row>
    <row r="357" spans="2:13">
      <c r="B357" s="79"/>
      <c r="C357" s="80"/>
      <c r="D357" s="80"/>
      <c r="E357" s="80"/>
      <c r="F357" s="80"/>
      <c r="G357" s="80"/>
      <c r="H357" s="80"/>
      <c r="J357" s="80"/>
      <c r="K357" s="80"/>
      <c r="L357" s="80"/>
      <c r="M357" s="80"/>
    </row>
    <row r="358" spans="2:13">
      <c r="B358" s="79"/>
      <c r="C358" s="80"/>
      <c r="D358" s="80"/>
      <c r="E358" s="80"/>
      <c r="F358" s="80"/>
      <c r="G358" s="80"/>
      <c r="H358" s="80"/>
      <c r="J358" s="80"/>
      <c r="K358" s="80"/>
      <c r="L358" s="80"/>
      <c r="M358" s="80"/>
    </row>
    <row r="359" spans="2:13">
      <c r="B359" s="79"/>
      <c r="C359" s="80"/>
      <c r="D359" s="80"/>
      <c r="E359" s="80"/>
      <c r="F359" s="80"/>
      <c r="G359" s="80"/>
      <c r="H359" s="80"/>
      <c r="J359" s="80"/>
      <c r="K359" s="80"/>
      <c r="L359" s="80"/>
      <c r="M359" s="80"/>
    </row>
    <row r="360" spans="2:13">
      <c r="B360" s="79"/>
      <c r="C360" s="80"/>
      <c r="D360" s="80"/>
      <c r="E360" s="80"/>
      <c r="F360" s="80"/>
      <c r="G360" s="80"/>
      <c r="H360" s="80"/>
      <c r="J360" s="80"/>
      <c r="K360" s="80"/>
      <c r="L360" s="80"/>
      <c r="M360" s="80"/>
    </row>
    <row r="361" spans="2:13">
      <c r="B361" s="79"/>
      <c r="C361" s="80"/>
      <c r="D361" s="80"/>
      <c r="E361" s="80"/>
      <c r="F361" s="80"/>
      <c r="G361" s="80"/>
      <c r="H361" s="80"/>
      <c r="J361" s="80"/>
      <c r="K361" s="80"/>
      <c r="L361" s="80"/>
      <c r="M361" s="80"/>
    </row>
    <row r="362" spans="2:13">
      <c r="B362" s="79"/>
      <c r="C362" s="80"/>
      <c r="D362" s="80"/>
      <c r="E362" s="80"/>
      <c r="F362" s="80"/>
      <c r="G362" s="80"/>
      <c r="H362" s="80"/>
      <c r="J362" s="80"/>
      <c r="K362" s="80"/>
      <c r="L362" s="80"/>
      <c r="M362" s="80"/>
    </row>
    <row r="363" spans="2:13">
      <c r="B363" s="79"/>
      <c r="C363" s="80"/>
      <c r="D363" s="80"/>
      <c r="E363" s="80"/>
      <c r="F363" s="80"/>
      <c r="G363" s="80"/>
      <c r="H363" s="80"/>
      <c r="J363" s="80"/>
      <c r="K363" s="80"/>
      <c r="L363" s="80"/>
      <c r="M363" s="80"/>
    </row>
    <row r="364" spans="2:13">
      <c r="B364" s="79"/>
      <c r="C364" s="80"/>
      <c r="D364" s="80"/>
      <c r="E364" s="80"/>
      <c r="F364" s="80"/>
      <c r="G364" s="80"/>
      <c r="H364" s="80"/>
      <c r="J364" s="80"/>
      <c r="K364" s="80"/>
      <c r="L364" s="80"/>
      <c r="M364" s="80"/>
    </row>
    <row r="365" spans="2:13">
      <c r="B365" s="79"/>
      <c r="C365" s="80"/>
      <c r="D365" s="80"/>
      <c r="E365" s="80"/>
      <c r="F365" s="80"/>
      <c r="G365" s="80"/>
      <c r="H365" s="80"/>
      <c r="J365" s="80"/>
      <c r="K365" s="80"/>
      <c r="L365" s="80"/>
      <c r="M365" s="80"/>
    </row>
    <row r="366" spans="2:13">
      <c r="B366" s="79"/>
      <c r="C366" s="80"/>
      <c r="D366" s="80"/>
      <c r="E366" s="80"/>
      <c r="F366" s="80"/>
      <c r="G366" s="80"/>
      <c r="H366" s="80"/>
      <c r="J366" s="80"/>
      <c r="K366" s="80"/>
      <c r="L366" s="80"/>
      <c r="M366" s="80"/>
    </row>
    <row r="367" spans="2:13">
      <c r="B367" s="79"/>
      <c r="C367" s="80"/>
      <c r="D367" s="80"/>
      <c r="E367" s="80"/>
      <c r="F367" s="80"/>
      <c r="G367" s="80"/>
      <c r="H367" s="80"/>
      <c r="J367" s="80"/>
      <c r="K367" s="80"/>
      <c r="L367" s="80"/>
      <c r="M367" s="80"/>
    </row>
    <row r="368" spans="2:13">
      <c r="B368" s="79"/>
      <c r="C368" s="80"/>
      <c r="D368" s="80"/>
      <c r="E368" s="80"/>
      <c r="F368" s="80"/>
      <c r="G368" s="80"/>
      <c r="H368" s="80"/>
      <c r="J368" s="80"/>
      <c r="K368" s="80"/>
      <c r="L368" s="80"/>
      <c r="M368" s="80"/>
    </row>
    <row r="369" spans="2:13">
      <c r="B369" s="79"/>
      <c r="C369" s="80"/>
      <c r="D369" s="80"/>
      <c r="E369" s="80"/>
      <c r="F369" s="80"/>
      <c r="G369" s="80"/>
      <c r="H369" s="80"/>
      <c r="J369" s="80"/>
      <c r="K369" s="80"/>
      <c r="L369" s="80"/>
      <c r="M369" s="80"/>
    </row>
    <row r="370" spans="2:13">
      <c r="B370" s="79"/>
      <c r="C370" s="80"/>
      <c r="D370" s="80"/>
      <c r="E370" s="80"/>
      <c r="F370" s="80"/>
      <c r="G370" s="80"/>
      <c r="H370" s="80"/>
      <c r="J370" s="80"/>
      <c r="K370" s="80"/>
      <c r="L370" s="80"/>
      <c r="M370" s="80"/>
    </row>
    <row r="371" spans="2:13">
      <c r="B371" s="79"/>
      <c r="C371" s="80"/>
      <c r="D371" s="80"/>
      <c r="E371" s="80"/>
      <c r="F371" s="80"/>
      <c r="G371" s="80"/>
      <c r="H371" s="80"/>
      <c r="J371" s="80"/>
      <c r="K371" s="80"/>
      <c r="L371" s="80"/>
      <c r="M371" s="80"/>
    </row>
    <row r="372" spans="2:13">
      <c r="B372" s="79"/>
      <c r="C372" s="80"/>
      <c r="D372" s="80"/>
      <c r="E372" s="80"/>
      <c r="F372" s="80"/>
      <c r="G372" s="80"/>
      <c r="H372" s="80"/>
      <c r="J372" s="80"/>
      <c r="K372" s="80"/>
      <c r="L372" s="80"/>
      <c r="M372" s="80"/>
    </row>
    <row r="373" spans="2:13">
      <c r="B373" s="79"/>
      <c r="C373" s="80"/>
      <c r="D373" s="80"/>
      <c r="E373" s="80"/>
      <c r="F373" s="80"/>
      <c r="G373" s="80"/>
      <c r="H373" s="80"/>
      <c r="J373" s="80"/>
      <c r="K373" s="80"/>
      <c r="L373" s="80"/>
      <c r="M373" s="80"/>
    </row>
    <row r="374" spans="2:13">
      <c r="B374" s="79"/>
      <c r="C374" s="80"/>
      <c r="D374" s="80"/>
      <c r="E374" s="80"/>
      <c r="F374" s="80"/>
      <c r="G374" s="80"/>
      <c r="H374" s="80"/>
      <c r="J374" s="80"/>
      <c r="K374" s="80"/>
      <c r="L374" s="80"/>
      <c r="M374" s="80"/>
    </row>
    <row r="375" spans="2:13">
      <c r="B375" s="79"/>
      <c r="C375" s="80"/>
      <c r="D375" s="80"/>
      <c r="E375" s="80"/>
      <c r="F375" s="80"/>
      <c r="G375" s="80"/>
      <c r="H375" s="80"/>
      <c r="J375" s="80"/>
      <c r="K375" s="80"/>
      <c r="L375" s="80"/>
      <c r="M375" s="80"/>
    </row>
    <row r="376" spans="2:13">
      <c r="B376" s="79"/>
      <c r="C376" s="80"/>
      <c r="D376" s="80"/>
      <c r="E376" s="80"/>
      <c r="F376" s="80"/>
      <c r="G376" s="80"/>
      <c r="H376" s="80"/>
      <c r="J376" s="80"/>
      <c r="K376" s="80"/>
      <c r="L376" s="80"/>
      <c r="M376" s="80"/>
    </row>
    <row r="377" spans="2:13">
      <c r="B377" s="79"/>
      <c r="C377" s="80"/>
      <c r="D377" s="80"/>
      <c r="E377" s="80"/>
      <c r="F377" s="80"/>
      <c r="G377" s="80"/>
      <c r="H377" s="80"/>
      <c r="J377" s="80"/>
      <c r="K377" s="80"/>
      <c r="L377" s="80"/>
      <c r="M377" s="80"/>
    </row>
    <row r="378" spans="2:13">
      <c r="B378" s="79"/>
      <c r="C378" s="80"/>
      <c r="D378" s="80"/>
      <c r="E378" s="80"/>
      <c r="F378" s="80"/>
      <c r="G378" s="80"/>
      <c r="H378" s="80"/>
      <c r="J378" s="80"/>
      <c r="K378" s="80"/>
      <c r="L378" s="80"/>
      <c r="M378" s="80"/>
    </row>
    <row r="379" spans="2:13">
      <c r="B379" s="79"/>
      <c r="C379" s="80"/>
      <c r="D379" s="80"/>
      <c r="E379" s="80"/>
      <c r="F379" s="80"/>
      <c r="G379" s="80"/>
      <c r="H379" s="80"/>
      <c r="J379" s="80"/>
      <c r="K379" s="80"/>
      <c r="L379" s="80"/>
      <c r="M379" s="80"/>
    </row>
    <row r="380" spans="2:13">
      <c r="B380" s="79"/>
      <c r="C380" s="80"/>
      <c r="D380" s="80"/>
      <c r="E380" s="80"/>
      <c r="F380" s="80"/>
      <c r="G380" s="80"/>
      <c r="H380" s="80"/>
      <c r="J380" s="80"/>
      <c r="K380" s="80"/>
      <c r="L380" s="80"/>
      <c r="M380" s="80"/>
    </row>
    <row r="381" spans="2:13">
      <c r="B381" s="79"/>
      <c r="C381" s="80"/>
      <c r="D381" s="80"/>
      <c r="E381" s="80"/>
      <c r="F381" s="80"/>
      <c r="G381" s="80"/>
      <c r="H381" s="80"/>
      <c r="J381" s="80"/>
      <c r="K381" s="80"/>
      <c r="L381" s="80"/>
      <c r="M381" s="80"/>
    </row>
    <row r="382" spans="2:13">
      <c r="B382" s="79"/>
      <c r="C382" s="80"/>
      <c r="D382" s="80"/>
      <c r="E382" s="80"/>
      <c r="F382" s="80"/>
      <c r="G382" s="80"/>
      <c r="H382" s="80"/>
      <c r="J382" s="80"/>
      <c r="K382" s="80"/>
      <c r="L382" s="80"/>
      <c r="M382" s="80"/>
    </row>
    <row r="383" spans="2:13">
      <c r="B383" s="79"/>
      <c r="C383" s="80"/>
      <c r="D383" s="80"/>
      <c r="E383" s="80"/>
      <c r="F383" s="80"/>
      <c r="G383" s="80"/>
      <c r="H383" s="80"/>
      <c r="J383" s="80"/>
      <c r="K383" s="80"/>
      <c r="L383" s="80"/>
      <c r="M383" s="80"/>
    </row>
    <row r="384" spans="2:13">
      <c r="B384" s="79"/>
      <c r="C384" s="80"/>
      <c r="D384" s="80"/>
      <c r="E384" s="80"/>
      <c r="F384" s="80"/>
      <c r="G384" s="80"/>
      <c r="H384" s="80"/>
      <c r="J384" s="80"/>
      <c r="K384" s="80"/>
      <c r="L384" s="80"/>
      <c r="M384" s="80"/>
    </row>
    <row r="385" spans="2:13">
      <c r="B385" s="79"/>
      <c r="C385" s="80"/>
      <c r="D385" s="80"/>
      <c r="E385" s="80"/>
      <c r="F385" s="80"/>
      <c r="G385" s="80"/>
      <c r="H385" s="80"/>
      <c r="J385" s="80"/>
      <c r="K385" s="80"/>
      <c r="L385" s="80"/>
      <c r="M385" s="80"/>
    </row>
    <row r="386" spans="2:13">
      <c r="B386" s="79"/>
      <c r="C386" s="80"/>
      <c r="D386" s="80"/>
      <c r="E386" s="80"/>
      <c r="F386" s="80"/>
      <c r="G386" s="80"/>
      <c r="H386" s="80"/>
      <c r="J386" s="80"/>
      <c r="K386" s="80"/>
      <c r="L386" s="80"/>
      <c r="M386" s="80"/>
    </row>
    <row r="387" spans="2:13">
      <c r="B387" s="79"/>
      <c r="C387" s="80"/>
      <c r="D387" s="80"/>
      <c r="E387" s="80"/>
      <c r="F387" s="80"/>
      <c r="G387" s="80"/>
      <c r="H387" s="80"/>
      <c r="J387" s="80"/>
      <c r="K387" s="80"/>
      <c r="L387" s="80"/>
      <c r="M387" s="80"/>
    </row>
    <row r="388" spans="2:13">
      <c r="B388" s="79"/>
      <c r="C388" s="80"/>
      <c r="D388" s="80"/>
      <c r="E388" s="80"/>
      <c r="F388" s="80"/>
      <c r="G388" s="80"/>
      <c r="H388" s="80"/>
      <c r="J388" s="80"/>
      <c r="K388" s="80"/>
      <c r="L388" s="80"/>
      <c r="M388" s="80"/>
    </row>
    <row r="389" spans="2:13">
      <c r="B389" s="79"/>
      <c r="C389" s="80"/>
      <c r="D389" s="80"/>
      <c r="E389" s="80"/>
      <c r="F389" s="80"/>
      <c r="G389" s="80"/>
      <c r="H389" s="80"/>
      <c r="J389" s="80"/>
      <c r="K389" s="80"/>
      <c r="L389" s="80"/>
      <c r="M389" s="80"/>
    </row>
    <row r="390" spans="2:13">
      <c r="B390" s="79"/>
      <c r="C390" s="80"/>
      <c r="D390" s="80"/>
      <c r="E390" s="80"/>
      <c r="F390" s="80"/>
      <c r="G390" s="80"/>
      <c r="H390" s="80"/>
      <c r="J390" s="80"/>
      <c r="K390" s="80"/>
      <c r="L390" s="80"/>
      <c r="M390" s="80"/>
    </row>
    <row r="391" spans="2:13">
      <c r="B391" s="79"/>
      <c r="C391" s="80"/>
      <c r="D391" s="80"/>
      <c r="E391" s="80"/>
      <c r="F391" s="80"/>
      <c r="G391" s="80"/>
      <c r="H391" s="80"/>
      <c r="J391" s="80"/>
      <c r="K391" s="80"/>
      <c r="L391" s="80"/>
      <c r="M391" s="80"/>
    </row>
    <row r="392" spans="2:13">
      <c r="B392" s="79"/>
      <c r="C392" s="80"/>
      <c r="D392" s="80"/>
      <c r="E392" s="80"/>
      <c r="F392" s="80"/>
      <c r="G392" s="80"/>
      <c r="H392" s="80"/>
      <c r="J392" s="80"/>
      <c r="K392" s="80"/>
      <c r="L392" s="80"/>
      <c r="M392" s="80"/>
    </row>
    <row r="393" spans="2:13">
      <c r="B393" s="79"/>
      <c r="C393" s="80"/>
      <c r="D393" s="80"/>
      <c r="E393" s="80"/>
      <c r="F393" s="80"/>
      <c r="G393" s="80"/>
      <c r="H393" s="80"/>
      <c r="J393" s="80"/>
      <c r="K393" s="80"/>
      <c r="L393" s="80"/>
      <c r="M393" s="80"/>
    </row>
    <row r="394" spans="2:13">
      <c r="B394" s="79"/>
      <c r="C394" s="80"/>
      <c r="D394" s="80"/>
      <c r="E394" s="80"/>
      <c r="F394" s="80"/>
      <c r="G394" s="80"/>
      <c r="H394" s="80"/>
      <c r="J394" s="80"/>
      <c r="K394" s="80"/>
      <c r="L394" s="80"/>
      <c r="M394" s="80"/>
    </row>
    <row r="395" spans="2:13">
      <c r="B395" s="79"/>
      <c r="C395" s="80"/>
      <c r="D395" s="80"/>
      <c r="E395" s="80"/>
      <c r="F395" s="80"/>
      <c r="G395" s="80"/>
      <c r="H395" s="80"/>
      <c r="J395" s="80"/>
      <c r="K395" s="80"/>
      <c r="L395" s="80"/>
      <c r="M395" s="80"/>
    </row>
    <row r="396" spans="2:13">
      <c r="B396" s="79"/>
      <c r="C396" s="80"/>
      <c r="D396" s="80"/>
      <c r="E396" s="80"/>
      <c r="F396" s="80"/>
      <c r="G396" s="80"/>
      <c r="H396" s="80"/>
      <c r="J396" s="80"/>
      <c r="K396" s="80"/>
      <c r="L396" s="80"/>
      <c r="M396" s="80"/>
    </row>
    <row r="397" spans="2:13">
      <c r="B397" s="79"/>
      <c r="C397" s="80"/>
      <c r="D397" s="80"/>
      <c r="E397" s="80"/>
      <c r="F397" s="80"/>
      <c r="G397" s="80"/>
      <c r="H397" s="80"/>
      <c r="J397" s="80"/>
      <c r="K397" s="80"/>
      <c r="L397" s="80"/>
      <c r="M397" s="80"/>
    </row>
    <row r="398" spans="2:13">
      <c r="B398" s="79"/>
      <c r="C398" s="80"/>
      <c r="D398" s="80"/>
      <c r="E398" s="80"/>
      <c r="F398" s="80"/>
      <c r="G398" s="80"/>
      <c r="H398" s="80"/>
      <c r="J398" s="80"/>
      <c r="K398" s="80"/>
      <c r="L398" s="80"/>
      <c r="M398" s="80"/>
    </row>
    <row r="399" spans="2:13">
      <c r="B399" s="79"/>
      <c r="C399" s="80"/>
      <c r="D399" s="80"/>
      <c r="E399" s="80"/>
      <c r="F399" s="80"/>
      <c r="G399" s="80"/>
      <c r="H399" s="80"/>
      <c r="J399" s="80"/>
      <c r="K399" s="80"/>
      <c r="L399" s="80"/>
      <c r="M399" s="80"/>
    </row>
    <row r="400" spans="2:13">
      <c r="B400" s="79"/>
      <c r="C400" s="80"/>
      <c r="D400" s="80"/>
      <c r="E400" s="80"/>
      <c r="F400" s="80"/>
      <c r="G400" s="80"/>
      <c r="H400" s="80"/>
      <c r="J400" s="80"/>
      <c r="K400" s="80"/>
      <c r="L400" s="80"/>
      <c r="M400" s="80"/>
    </row>
    <row r="401" spans="2:13">
      <c r="B401" s="79"/>
      <c r="C401" s="80"/>
      <c r="D401" s="80"/>
      <c r="E401" s="80"/>
      <c r="F401" s="80"/>
      <c r="G401" s="80"/>
      <c r="H401" s="80"/>
      <c r="J401" s="80"/>
      <c r="K401" s="80"/>
      <c r="L401" s="80"/>
      <c r="M401" s="80"/>
    </row>
    <row r="402" spans="2:13">
      <c r="B402" s="79"/>
      <c r="C402" s="80"/>
      <c r="D402" s="80"/>
      <c r="E402" s="80"/>
      <c r="F402" s="80"/>
      <c r="G402" s="80"/>
      <c r="H402" s="80"/>
      <c r="J402" s="80"/>
      <c r="K402" s="80"/>
      <c r="L402" s="80"/>
      <c r="M402" s="80"/>
    </row>
    <row r="403" spans="2:13">
      <c r="B403" s="79"/>
      <c r="C403" s="80"/>
      <c r="D403" s="80"/>
      <c r="E403" s="80"/>
      <c r="F403" s="80"/>
      <c r="G403" s="80"/>
      <c r="H403" s="80"/>
      <c r="J403" s="80"/>
      <c r="K403" s="80"/>
      <c r="L403" s="80"/>
      <c r="M403" s="80"/>
    </row>
    <row r="404" spans="2:13">
      <c r="B404" s="79"/>
      <c r="C404" s="80"/>
      <c r="D404" s="80"/>
      <c r="E404" s="80"/>
      <c r="F404" s="80"/>
      <c r="G404" s="80"/>
      <c r="H404" s="80"/>
      <c r="J404" s="80"/>
      <c r="K404" s="80"/>
      <c r="L404" s="80"/>
      <c r="M404" s="80"/>
    </row>
    <row r="405" spans="2:13">
      <c r="B405" s="79"/>
      <c r="C405" s="80"/>
      <c r="D405" s="80"/>
      <c r="E405" s="80"/>
      <c r="F405" s="80"/>
      <c r="G405" s="80"/>
      <c r="H405" s="80"/>
      <c r="J405" s="80"/>
      <c r="K405" s="80"/>
      <c r="L405" s="80"/>
      <c r="M405" s="80"/>
    </row>
    <row r="406" spans="2:13">
      <c r="B406" s="79"/>
      <c r="C406" s="80"/>
      <c r="D406" s="80"/>
      <c r="E406" s="80"/>
      <c r="F406" s="80"/>
      <c r="G406" s="80"/>
      <c r="H406" s="80"/>
      <c r="J406" s="80"/>
      <c r="K406" s="80"/>
      <c r="L406" s="80"/>
      <c r="M406" s="80"/>
    </row>
    <row r="407" spans="2:13">
      <c r="B407" s="79"/>
      <c r="C407" s="80"/>
      <c r="D407" s="80"/>
      <c r="E407" s="80"/>
      <c r="F407" s="80"/>
      <c r="G407" s="80"/>
      <c r="H407" s="80"/>
      <c r="J407" s="80"/>
      <c r="K407" s="80"/>
      <c r="L407" s="80"/>
      <c r="M407" s="80"/>
    </row>
    <row r="408" spans="2:13">
      <c r="B408" s="79"/>
      <c r="C408" s="80"/>
      <c r="D408" s="80"/>
      <c r="E408" s="80"/>
      <c r="F408" s="80"/>
      <c r="G408" s="80"/>
      <c r="H408" s="80"/>
      <c r="J408" s="80"/>
      <c r="K408" s="80"/>
      <c r="L408" s="80"/>
      <c r="M408" s="80"/>
    </row>
    <row r="409" spans="2:13">
      <c r="B409" s="79"/>
      <c r="C409" s="80"/>
      <c r="D409" s="80"/>
      <c r="E409" s="80"/>
      <c r="F409" s="80"/>
      <c r="G409" s="80"/>
      <c r="H409" s="80"/>
      <c r="J409" s="80"/>
      <c r="K409" s="80"/>
      <c r="L409" s="80"/>
      <c r="M409" s="80"/>
    </row>
    <row r="410" spans="2:13">
      <c r="B410" s="79"/>
      <c r="C410" s="80"/>
      <c r="D410" s="80"/>
      <c r="E410" s="80"/>
      <c r="F410" s="80"/>
      <c r="G410" s="80"/>
      <c r="H410" s="80"/>
      <c r="J410" s="80"/>
      <c r="K410" s="80"/>
      <c r="L410" s="80"/>
      <c r="M410" s="80"/>
    </row>
    <row r="411" spans="2:13">
      <c r="B411" s="79"/>
      <c r="C411" s="80"/>
      <c r="D411" s="80"/>
      <c r="E411" s="80"/>
      <c r="F411" s="80"/>
      <c r="G411" s="80"/>
      <c r="H411" s="80"/>
      <c r="J411" s="80"/>
      <c r="K411" s="80"/>
      <c r="L411" s="80"/>
      <c r="M411" s="80"/>
    </row>
    <row r="412" spans="2:13">
      <c r="B412" s="79"/>
      <c r="C412" s="80"/>
      <c r="D412" s="80"/>
      <c r="E412" s="80"/>
      <c r="F412" s="80"/>
      <c r="G412" s="80"/>
      <c r="H412" s="80"/>
      <c r="J412" s="80"/>
      <c r="K412" s="80"/>
      <c r="L412" s="80"/>
      <c r="M412" s="80"/>
    </row>
    <row r="413" spans="2:13">
      <c r="B413" s="79"/>
      <c r="C413" s="80"/>
      <c r="D413" s="80"/>
      <c r="E413" s="80"/>
      <c r="F413" s="80"/>
      <c r="G413" s="80"/>
      <c r="H413" s="80"/>
      <c r="J413" s="80"/>
      <c r="K413" s="80"/>
      <c r="L413" s="80"/>
      <c r="M413" s="80"/>
    </row>
    <row r="414" spans="2:13">
      <c r="B414" s="79"/>
      <c r="C414" s="80"/>
      <c r="D414" s="80"/>
      <c r="E414" s="80"/>
      <c r="F414" s="80"/>
      <c r="G414" s="80"/>
      <c r="H414" s="80"/>
      <c r="J414" s="80"/>
      <c r="K414" s="80"/>
      <c r="L414" s="80"/>
      <c r="M414" s="80"/>
    </row>
    <row r="415" spans="2:13">
      <c r="B415" s="79"/>
      <c r="C415" s="80"/>
      <c r="D415" s="80"/>
      <c r="E415" s="80"/>
      <c r="F415" s="80"/>
      <c r="G415" s="80"/>
      <c r="H415" s="80"/>
      <c r="J415" s="80"/>
      <c r="K415" s="80"/>
      <c r="L415" s="80"/>
      <c r="M415" s="80"/>
    </row>
    <row r="416" spans="2:13">
      <c r="B416" s="79"/>
      <c r="C416" s="80"/>
      <c r="D416" s="80"/>
      <c r="E416" s="80"/>
      <c r="F416" s="80"/>
      <c r="G416" s="80"/>
      <c r="H416" s="80"/>
      <c r="J416" s="80"/>
      <c r="K416" s="80"/>
      <c r="L416" s="80"/>
      <c r="M416" s="80"/>
    </row>
    <row r="417" spans="2:13">
      <c r="B417" s="79"/>
      <c r="C417" s="80"/>
      <c r="D417" s="80"/>
      <c r="E417" s="80"/>
      <c r="F417" s="80"/>
      <c r="G417" s="80"/>
      <c r="H417" s="80"/>
      <c r="J417" s="80"/>
      <c r="K417" s="80"/>
      <c r="L417" s="80"/>
      <c r="M417" s="80"/>
    </row>
    <row r="418" spans="2:13">
      <c r="B418" s="79"/>
      <c r="C418" s="80"/>
      <c r="D418" s="80"/>
      <c r="E418" s="80"/>
      <c r="F418" s="80"/>
      <c r="G418" s="80"/>
      <c r="H418" s="80"/>
      <c r="J418" s="80"/>
      <c r="K418" s="80"/>
      <c r="L418" s="80"/>
      <c r="M418" s="80"/>
    </row>
    <row r="419" spans="2:13">
      <c r="B419" s="79"/>
      <c r="C419" s="80"/>
      <c r="D419" s="80"/>
      <c r="E419" s="80"/>
      <c r="F419" s="80"/>
      <c r="G419" s="80"/>
      <c r="H419" s="80"/>
      <c r="J419" s="80"/>
      <c r="K419" s="80"/>
      <c r="L419" s="80"/>
      <c r="M419" s="80"/>
    </row>
    <row r="420" spans="2:13">
      <c r="B420" s="79"/>
      <c r="C420" s="80"/>
      <c r="D420" s="80"/>
      <c r="E420" s="80"/>
      <c r="F420" s="80"/>
      <c r="G420" s="80"/>
      <c r="H420" s="80"/>
      <c r="J420" s="80"/>
      <c r="K420" s="80"/>
      <c r="L420" s="80"/>
      <c r="M420" s="80"/>
    </row>
    <row r="421" spans="2:13">
      <c r="B421" s="79"/>
      <c r="C421" s="80"/>
      <c r="D421" s="80"/>
      <c r="E421" s="80"/>
      <c r="F421" s="80"/>
      <c r="G421" s="80"/>
      <c r="H421" s="80"/>
      <c r="J421" s="80"/>
      <c r="K421" s="80"/>
      <c r="L421" s="80"/>
      <c r="M421" s="80"/>
    </row>
    <row r="422" spans="2:13">
      <c r="B422" s="79"/>
      <c r="C422" s="80"/>
      <c r="D422" s="80"/>
      <c r="E422" s="80"/>
      <c r="F422" s="80"/>
      <c r="G422" s="80"/>
      <c r="H422" s="80"/>
      <c r="J422" s="80"/>
      <c r="K422" s="80"/>
      <c r="L422" s="80"/>
      <c r="M422" s="80"/>
    </row>
    <row r="423" spans="2:13">
      <c r="B423" s="79"/>
      <c r="C423" s="80"/>
      <c r="D423" s="80"/>
      <c r="E423" s="80"/>
      <c r="F423" s="80"/>
      <c r="G423" s="80"/>
      <c r="H423" s="80"/>
      <c r="J423" s="80"/>
      <c r="K423" s="80"/>
      <c r="L423" s="80"/>
      <c r="M423" s="80"/>
    </row>
    <row r="424" spans="2:13">
      <c r="B424" s="79"/>
      <c r="C424" s="80"/>
      <c r="D424" s="80"/>
      <c r="E424" s="80"/>
      <c r="F424" s="80"/>
      <c r="G424" s="80"/>
      <c r="H424" s="80"/>
      <c r="J424" s="80"/>
      <c r="K424" s="80"/>
      <c r="L424" s="80"/>
      <c r="M424" s="80"/>
    </row>
    <row r="425" spans="2:13">
      <c r="B425" s="79"/>
      <c r="C425" s="80"/>
      <c r="D425" s="80"/>
      <c r="E425" s="80"/>
      <c r="F425" s="80"/>
      <c r="G425" s="80"/>
      <c r="H425" s="80"/>
      <c r="J425" s="80"/>
      <c r="K425" s="80"/>
      <c r="L425" s="80"/>
      <c r="M425" s="80"/>
    </row>
    <row r="426" spans="2:13">
      <c r="B426" s="79"/>
      <c r="C426" s="80"/>
      <c r="D426" s="80"/>
      <c r="E426" s="80"/>
      <c r="F426" s="80"/>
      <c r="G426" s="80"/>
      <c r="H426" s="80"/>
      <c r="J426" s="80"/>
      <c r="K426" s="80"/>
      <c r="L426" s="80"/>
      <c r="M426" s="80"/>
    </row>
    <row r="427" spans="2:13">
      <c r="B427" s="79"/>
      <c r="C427" s="80"/>
      <c r="D427" s="80"/>
      <c r="E427" s="80"/>
      <c r="F427" s="80"/>
      <c r="G427" s="80"/>
      <c r="H427" s="80"/>
      <c r="J427" s="80"/>
      <c r="K427" s="80"/>
      <c r="L427" s="80"/>
      <c r="M427" s="80"/>
    </row>
    <row r="428" spans="2:13">
      <c r="B428" s="79"/>
      <c r="C428" s="80"/>
      <c r="D428" s="80"/>
      <c r="E428" s="80"/>
      <c r="F428" s="80"/>
      <c r="G428" s="80"/>
      <c r="H428" s="80"/>
      <c r="J428" s="80"/>
      <c r="K428" s="80"/>
      <c r="L428" s="80"/>
      <c r="M428" s="80"/>
    </row>
    <row r="429" spans="2:13">
      <c r="B429" s="79"/>
      <c r="C429" s="80"/>
      <c r="D429" s="80"/>
      <c r="E429" s="80"/>
      <c r="F429" s="80"/>
      <c r="G429" s="80"/>
      <c r="H429" s="80"/>
      <c r="J429" s="80"/>
      <c r="K429" s="80"/>
      <c r="L429" s="80"/>
      <c r="M429" s="80"/>
    </row>
    <row r="430" spans="2:13">
      <c r="B430" s="79"/>
      <c r="C430" s="80"/>
      <c r="D430" s="80"/>
      <c r="E430" s="80"/>
      <c r="F430" s="80"/>
      <c r="G430" s="80"/>
      <c r="H430" s="80"/>
      <c r="J430" s="80"/>
      <c r="K430" s="80"/>
      <c r="L430" s="80"/>
      <c r="M430" s="80"/>
    </row>
    <row r="431" spans="2:13">
      <c r="B431" s="79"/>
      <c r="C431" s="80"/>
      <c r="D431" s="80"/>
      <c r="E431" s="80"/>
      <c r="F431" s="80"/>
      <c r="G431" s="80"/>
      <c r="H431" s="80"/>
      <c r="J431" s="80"/>
      <c r="K431" s="80"/>
      <c r="L431" s="80"/>
      <c r="M431" s="80"/>
    </row>
    <row r="432" spans="2:13">
      <c r="B432" s="79"/>
      <c r="C432" s="80"/>
      <c r="D432" s="80"/>
      <c r="E432" s="80"/>
      <c r="F432" s="80"/>
      <c r="G432" s="80"/>
      <c r="H432" s="80"/>
      <c r="J432" s="80"/>
      <c r="K432" s="80"/>
      <c r="L432" s="80"/>
      <c r="M432" s="80"/>
    </row>
    <row r="433" spans="2:13">
      <c r="B433" s="79"/>
      <c r="C433" s="80"/>
      <c r="D433" s="80"/>
      <c r="E433" s="80"/>
      <c r="F433" s="80"/>
      <c r="G433" s="80"/>
      <c r="H433" s="80"/>
      <c r="J433" s="80"/>
      <c r="K433" s="80"/>
      <c r="L433" s="80"/>
      <c r="M433" s="80"/>
    </row>
    <row r="434" spans="2:13">
      <c r="B434" s="79"/>
      <c r="C434" s="80"/>
      <c r="D434" s="80"/>
      <c r="E434" s="80"/>
      <c r="F434" s="80"/>
      <c r="G434" s="80"/>
      <c r="H434" s="80"/>
      <c r="J434" s="80"/>
      <c r="K434" s="80"/>
      <c r="L434" s="80"/>
      <c r="M434" s="80"/>
    </row>
    <row r="435" spans="2:13">
      <c r="B435" s="79"/>
      <c r="C435" s="80"/>
      <c r="D435" s="80"/>
      <c r="E435" s="80"/>
      <c r="F435" s="80"/>
      <c r="G435" s="80"/>
      <c r="H435" s="80"/>
      <c r="J435" s="80"/>
      <c r="K435" s="80"/>
      <c r="L435" s="80"/>
      <c r="M435" s="80"/>
    </row>
    <row r="436" spans="2:13">
      <c r="B436" s="79"/>
      <c r="C436" s="80"/>
      <c r="D436" s="80"/>
      <c r="E436" s="80"/>
      <c r="F436" s="80"/>
      <c r="G436" s="80"/>
      <c r="H436" s="80"/>
      <c r="J436" s="80"/>
      <c r="K436" s="80"/>
      <c r="L436" s="80"/>
      <c r="M436" s="80"/>
    </row>
    <row r="437" spans="2:13">
      <c r="B437" s="79"/>
      <c r="C437" s="80"/>
      <c r="D437" s="80"/>
      <c r="E437" s="80"/>
      <c r="F437" s="80"/>
      <c r="G437" s="80"/>
      <c r="H437" s="80"/>
      <c r="J437" s="80"/>
      <c r="K437" s="80"/>
      <c r="L437" s="80"/>
      <c r="M437" s="80"/>
    </row>
    <row r="438" spans="2:13">
      <c r="B438" s="79"/>
      <c r="C438" s="80"/>
      <c r="D438" s="80"/>
      <c r="E438" s="80"/>
      <c r="F438" s="80"/>
      <c r="G438" s="80"/>
      <c r="H438" s="80"/>
      <c r="J438" s="80"/>
      <c r="K438" s="80"/>
      <c r="L438" s="80"/>
      <c r="M438" s="80"/>
    </row>
    <row r="439" spans="2:13">
      <c r="B439" s="79"/>
      <c r="C439" s="80"/>
      <c r="D439" s="80"/>
      <c r="E439" s="80"/>
      <c r="F439" s="80"/>
      <c r="G439" s="80"/>
      <c r="H439" s="80"/>
      <c r="J439" s="80"/>
      <c r="K439" s="80"/>
      <c r="L439" s="80"/>
      <c r="M439" s="80"/>
    </row>
    <row r="440" spans="2:13">
      <c r="B440" s="79"/>
      <c r="C440" s="80"/>
      <c r="D440" s="80"/>
      <c r="E440" s="80"/>
      <c r="F440" s="80"/>
      <c r="G440" s="80"/>
      <c r="H440" s="80"/>
      <c r="J440" s="80"/>
      <c r="K440" s="80"/>
      <c r="L440" s="80"/>
      <c r="M440" s="80"/>
    </row>
    <row r="441" spans="2:13">
      <c r="B441" s="79"/>
      <c r="C441" s="80"/>
      <c r="D441" s="80"/>
      <c r="E441" s="80"/>
      <c r="F441" s="80"/>
      <c r="G441" s="80"/>
      <c r="H441" s="80"/>
      <c r="J441" s="80"/>
      <c r="K441" s="80"/>
      <c r="L441" s="80"/>
      <c r="M441" s="80"/>
    </row>
    <row r="442" spans="2:13">
      <c r="B442" s="79"/>
      <c r="C442" s="80"/>
      <c r="D442" s="80"/>
      <c r="E442" s="80"/>
      <c r="F442" s="80"/>
      <c r="G442" s="80"/>
      <c r="H442" s="80"/>
      <c r="J442" s="80"/>
      <c r="K442" s="80"/>
      <c r="L442" s="80"/>
      <c r="M442" s="80"/>
    </row>
    <row r="443" spans="2:13">
      <c r="B443" s="79"/>
      <c r="C443" s="80"/>
      <c r="D443" s="80"/>
      <c r="E443" s="80"/>
      <c r="F443" s="80"/>
      <c r="G443" s="80"/>
      <c r="H443" s="80"/>
      <c r="J443" s="80"/>
      <c r="K443" s="80"/>
      <c r="L443" s="80"/>
      <c r="M443" s="80"/>
    </row>
    <row r="444" spans="2:13">
      <c r="B444" s="79"/>
      <c r="C444" s="80"/>
      <c r="D444" s="80"/>
      <c r="E444" s="80"/>
      <c r="F444" s="80"/>
      <c r="G444" s="80"/>
      <c r="H444" s="80"/>
      <c r="J444" s="80"/>
      <c r="K444" s="80"/>
      <c r="L444" s="80"/>
      <c r="M444" s="80"/>
    </row>
    <row r="445" spans="2:13">
      <c r="B445" s="79"/>
      <c r="C445" s="80"/>
      <c r="D445" s="80"/>
      <c r="E445" s="80"/>
      <c r="F445" s="80"/>
      <c r="G445" s="80"/>
      <c r="H445" s="80"/>
      <c r="J445" s="80"/>
      <c r="K445" s="80"/>
      <c r="L445" s="80"/>
      <c r="M445" s="80"/>
    </row>
    <row r="446" spans="2:13">
      <c r="B446" s="79"/>
      <c r="C446" s="80"/>
      <c r="D446" s="80"/>
      <c r="E446" s="80"/>
      <c r="F446" s="80"/>
      <c r="G446" s="80"/>
      <c r="H446" s="80"/>
      <c r="J446" s="80"/>
      <c r="K446" s="80"/>
      <c r="L446" s="80"/>
      <c r="M446" s="80"/>
    </row>
    <row r="447" spans="2:13">
      <c r="B447" s="79"/>
      <c r="C447" s="80"/>
      <c r="D447" s="80"/>
      <c r="E447" s="80"/>
      <c r="F447" s="80"/>
      <c r="G447" s="80"/>
      <c r="H447" s="80"/>
      <c r="J447" s="80"/>
      <c r="K447" s="80"/>
      <c r="L447" s="80"/>
      <c r="M447" s="80"/>
    </row>
    <row r="448" spans="2:13">
      <c r="B448" s="79"/>
      <c r="C448" s="80"/>
      <c r="D448" s="80"/>
      <c r="E448" s="80"/>
      <c r="F448" s="80"/>
      <c r="G448" s="80"/>
      <c r="H448" s="80"/>
      <c r="J448" s="80"/>
      <c r="K448" s="80"/>
      <c r="L448" s="80"/>
      <c r="M448" s="80"/>
    </row>
    <row r="449" spans="2:13">
      <c r="B449" s="79"/>
      <c r="C449" s="80"/>
      <c r="D449" s="80"/>
      <c r="E449" s="80"/>
      <c r="F449" s="80"/>
      <c r="G449" s="80"/>
      <c r="H449" s="80"/>
      <c r="J449" s="80"/>
      <c r="K449" s="80"/>
      <c r="L449" s="80"/>
      <c r="M449" s="80"/>
    </row>
    <row r="450" spans="2:13">
      <c r="B450" s="79"/>
      <c r="C450" s="80"/>
      <c r="D450" s="80"/>
      <c r="E450" s="80"/>
      <c r="F450" s="80"/>
      <c r="G450" s="80"/>
      <c r="H450" s="80"/>
      <c r="J450" s="80"/>
      <c r="K450" s="80"/>
      <c r="L450" s="80"/>
      <c r="M450" s="80"/>
    </row>
    <row r="451" spans="2:13">
      <c r="B451" s="79"/>
      <c r="C451" s="80"/>
      <c r="D451" s="80"/>
      <c r="E451" s="80"/>
      <c r="F451" s="80"/>
      <c r="G451" s="80"/>
      <c r="H451" s="80"/>
      <c r="J451" s="80"/>
      <c r="K451" s="80"/>
      <c r="L451" s="80"/>
      <c r="M451" s="80"/>
    </row>
    <row r="452" spans="2:13">
      <c r="B452" s="79"/>
      <c r="C452" s="80"/>
      <c r="D452" s="80"/>
      <c r="E452" s="80"/>
      <c r="F452" s="80"/>
      <c r="G452" s="80"/>
      <c r="H452" s="80"/>
      <c r="J452" s="80"/>
      <c r="K452" s="80"/>
      <c r="L452" s="80"/>
      <c r="M452" s="80"/>
    </row>
    <row r="453" spans="2:13">
      <c r="B453" s="79"/>
      <c r="C453" s="80"/>
      <c r="D453" s="80"/>
      <c r="E453" s="80"/>
      <c r="F453" s="80"/>
      <c r="G453" s="80"/>
      <c r="H453" s="80"/>
      <c r="J453" s="80"/>
      <c r="K453" s="80"/>
      <c r="L453" s="80"/>
      <c r="M453" s="80"/>
    </row>
    <row r="454" spans="2:13">
      <c r="B454" s="79"/>
      <c r="C454" s="80"/>
      <c r="D454" s="80"/>
      <c r="E454" s="80"/>
      <c r="F454" s="80"/>
      <c r="G454" s="80"/>
      <c r="H454" s="80"/>
      <c r="J454" s="80"/>
      <c r="K454" s="80"/>
      <c r="L454" s="80"/>
      <c r="M454" s="80"/>
    </row>
    <row r="455" spans="2:13">
      <c r="B455" s="79"/>
      <c r="C455" s="80"/>
      <c r="D455" s="80"/>
      <c r="E455" s="80"/>
      <c r="F455" s="80"/>
      <c r="G455" s="80"/>
      <c r="H455" s="80"/>
      <c r="J455" s="80"/>
      <c r="K455" s="80"/>
      <c r="L455" s="80"/>
      <c r="M455" s="80"/>
    </row>
    <row r="456" spans="2:13">
      <c r="B456" s="79"/>
      <c r="C456" s="80"/>
      <c r="D456" s="80"/>
      <c r="E456" s="80"/>
      <c r="F456" s="80"/>
      <c r="G456" s="80"/>
      <c r="H456" s="80"/>
      <c r="J456" s="80"/>
      <c r="K456" s="80"/>
      <c r="L456" s="80"/>
      <c r="M456" s="80"/>
    </row>
    <row r="457" spans="2:13">
      <c r="B457" s="79"/>
      <c r="C457" s="80"/>
      <c r="D457" s="80"/>
      <c r="E457" s="80"/>
      <c r="F457" s="80"/>
      <c r="G457" s="80"/>
      <c r="H457" s="80"/>
      <c r="J457" s="80"/>
      <c r="K457" s="80"/>
      <c r="L457" s="80"/>
      <c r="M457" s="80"/>
    </row>
    <row r="458" spans="2:13">
      <c r="B458" s="79"/>
      <c r="C458" s="80"/>
      <c r="D458" s="80"/>
      <c r="E458" s="80"/>
      <c r="F458" s="80"/>
      <c r="G458" s="80"/>
      <c r="H458" s="80"/>
      <c r="J458" s="80"/>
      <c r="K458" s="80"/>
      <c r="L458" s="80"/>
      <c r="M458" s="80"/>
    </row>
    <row r="459" spans="2:13">
      <c r="B459" s="79"/>
      <c r="C459" s="80"/>
      <c r="D459" s="80"/>
      <c r="E459" s="80"/>
      <c r="F459" s="80"/>
      <c r="G459" s="80"/>
      <c r="H459" s="80"/>
      <c r="J459" s="80"/>
      <c r="K459" s="80"/>
      <c r="L459" s="80"/>
      <c r="M459" s="80"/>
    </row>
    <row r="460" spans="2:13">
      <c r="B460" s="79"/>
      <c r="C460" s="80"/>
      <c r="D460" s="80"/>
      <c r="E460" s="80"/>
      <c r="F460" s="80"/>
      <c r="G460" s="80"/>
      <c r="H460" s="80"/>
      <c r="J460" s="80"/>
      <c r="K460" s="80"/>
      <c r="L460" s="80"/>
      <c r="M460" s="80"/>
    </row>
    <row r="461" spans="2:13">
      <c r="B461" s="79"/>
      <c r="C461" s="80"/>
      <c r="D461" s="80"/>
      <c r="E461" s="80"/>
      <c r="F461" s="80"/>
      <c r="G461" s="80"/>
      <c r="H461" s="80"/>
      <c r="J461" s="80"/>
      <c r="K461" s="80"/>
      <c r="L461" s="80"/>
      <c r="M461" s="80"/>
    </row>
    <row r="462" spans="2:13">
      <c r="B462" s="79"/>
      <c r="C462" s="80"/>
      <c r="D462" s="80"/>
      <c r="E462" s="80"/>
      <c r="F462" s="80"/>
      <c r="G462" s="80"/>
      <c r="H462" s="80"/>
      <c r="J462" s="80"/>
      <c r="K462" s="80"/>
      <c r="L462" s="80"/>
      <c r="M462" s="80"/>
    </row>
    <row r="463" spans="2:13">
      <c r="B463" s="79"/>
      <c r="C463" s="80"/>
      <c r="D463" s="80"/>
      <c r="E463" s="80"/>
      <c r="F463" s="80"/>
      <c r="G463" s="80"/>
      <c r="H463" s="80"/>
      <c r="J463" s="80"/>
      <c r="K463" s="80"/>
      <c r="L463" s="80"/>
      <c r="M463" s="80"/>
    </row>
    <row r="464" spans="2:13">
      <c r="B464" s="79"/>
      <c r="C464" s="80"/>
      <c r="D464" s="80"/>
      <c r="E464" s="80"/>
      <c r="F464" s="80"/>
      <c r="G464" s="80"/>
      <c r="H464" s="80"/>
      <c r="J464" s="80"/>
      <c r="K464" s="80"/>
      <c r="L464" s="80"/>
      <c r="M464" s="80"/>
    </row>
    <row r="465" spans="2:13">
      <c r="B465" s="79"/>
      <c r="C465" s="80"/>
      <c r="D465" s="80"/>
      <c r="E465" s="80"/>
      <c r="F465" s="80"/>
      <c r="G465" s="80"/>
      <c r="H465" s="80"/>
      <c r="J465" s="80"/>
      <c r="K465" s="80"/>
      <c r="L465" s="80"/>
      <c r="M465" s="80"/>
    </row>
    <row r="466" spans="2:13">
      <c r="B466" s="79"/>
      <c r="C466" s="80"/>
      <c r="D466" s="80"/>
      <c r="E466" s="80"/>
      <c r="F466" s="80"/>
      <c r="G466" s="80"/>
      <c r="H466" s="80"/>
      <c r="J466" s="80"/>
      <c r="K466" s="80"/>
      <c r="L466" s="80"/>
      <c r="M466" s="80"/>
    </row>
    <row r="467" spans="2:13">
      <c r="B467" s="79"/>
      <c r="C467" s="80"/>
      <c r="D467" s="80"/>
      <c r="E467" s="80"/>
      <c r="F467" s="80"/>
      <c r="G467" s="80"/>
      <c r="H467" s="80"/>
      <c r="J467" s="80"/>
      <c r="K467" s="80"/>
      <c r="L467" s="80"/>
      <c r="M467" s="80"/>
    </row>
    <row r="468" spans="2:13">
      <c r="B468" s="79"/>
      <c r="C468" s="80"/>
      <c r="D468" s="80"/>
      <c r="E468" s="80"/>
      <c r="F468" s="80"/>
      <c r="G468" s="80"/>
      <c r="H468" s="80"/>
      <c r="J468" s="80"/>
      <c r="K468" s="80"/>
      <c r="L468" s="80"/>
      <c r="M468" s="80"/>
    </row>
    <row r="469" spans="2:13">
      <c r="B469" s="79"/>
      <c r="C469" s="80"/>
      <c r="D469" s="80"/>
      <c r="E469" s="80"/>
      <c r="F469" s="80"/>
      <c r="G469" s="80"/>
      <c r="H469" s="80"/>
      <c r="J469" s="80"/>
      <c r="K469" s="80"/>
      <c r="L469" s="80"/>
      <c r="M469" s="80"/>
    </row>
    <row r="470" spans="2:13">
      <c r="B470" s="79"/>
      <c r="C470" s="80"/>
      <c r="D470" s="80"/>
      <c r="E470" s="80"/>
      <c r="F470" s="80"/>
      <c r="G470" s="80"/>
      <c r="H470" s="80"/>
      <c r="J470" s="80"/>
      <c r="K470" s="80"/>
      <c r="L470" s="80"/>
      <c r="M470" s="80"/>
    </row>
    <row r="471" spans="2:13">
      <c r="B471" s="79"/>
      <c r="C471" s="80"/>
      <c r="D471" s="80"/>
      <c r="E471" s="80"/>
      <c r="F471" s="80"/>
      <c r="G471" s="80"/>
      <c r="H471" s="80"/>
      <c r="J471" s="80"/>
      <c r="K471" s="80"/>
      <c r="L471" s="80"/>
      <c r="M471" s="80"/>
    </row>
    <row r="472" spans="2:13">
      <c r="B472" s="79"/>
      <c r="C472" s="80"/>
      <c r="D472" s="80"/>
      <c r="E472" s="80"/>
      <c r="F472" s="80"/>
      <c r="G472" s="80"/>
      <c r="H472" s="80"/>
      <c r="J472" s="80"/>
      <c r="K472" s="80"/>
      <c r="L472" s="80"/>
      <c r="M472" s="80"/>
    </row>
    <row r="473" spans="2:13">
      <c r="B473" s="79"/>
      <c r="C473" s="80"/>
      <c r="D473" s="80"/>
      <c r="E473" s="80"/>
      <c r="F473" s="80"/>
      <c r="G473" s="80"/>
      <c r="H473" s="80"/>
      <c r="J473" s="80"/>
      <c r="K473" s="80"/>
      <c r="L473" s="80"/>
      <c r="M473" s="80"/>
    </row>
    <row r="474" spans="2:13">
      <c r="B474" s="79"/>
      <c r="C474" s="80"/>
      <c r="D474" s="80"/>
      <c r="E474" s="80"/>
      <c r="F474" s="80"/>
      <c r="G474" s="80"/>
      <c r="H474" s="80"/>
      <c r="J474" s="80"/>
      <c r="K474" s="80"/>
      <c r="L474" s="80"/>
      <c r="M474" s="80"/>
    </row>
    <row r="475" spans="2:13">
      <c r="B475" s="79"/>
      <c r="C475" s="80"/>
      <c r="D475" s="80"/>
      <c r="E475" s="80"/>
      <c r="F475" s="80"/>
      <c r="G475" s="80"/>
      <c r="H475" s="80"/>
      <c r="J475" s="80"/>
      <c r="K475" s="80"/>
      <c r="L475" s="80"/>
      <c r="M475" s="80"/>
    </row>
    <row r="476" spans="2:13">
      <c r="B476" s="79"/>
      <c r="C476" s="80"/>
      <c r="D476" s="80"/>
      <c r="E476" s="80"/>
      <c r="F476" s="80"/>
      <c r="G476" s="80"/>
      <c r="H476" s="80"/>
      <c r="J476" s="80"/>
      <c r="K476" s="80"/>
      <c r="L476" s="80"/>
      <c r="M476" s="80"/>
    </row>
    <row r="477" spans="2:13">
      <c r="B477" s="79"/>
      <c r="C477" s="80"/>
      <c r="D477" s="80"/>
      <c r="E477" s="80"/>
      <c r="F477" s="80"/>
      <c r="G477" s="80"/>
      <c r="H477" s="80"/>
      <c r="J477" s="80"/>
      <c r="K477" s="80"/>
      <c r="L477" s="80"/>
      <c r="M477" s="80"/>
    </row>
    <row r="478" spans="2:13">
      <c r="B478" s="79"/>
      <c r="C478" s="80"/>
      <c r="D478" s="80"/>
      <c r="E478" s="80"/>
      <c r="F478" s="80"/>
      <c r="G478" s="80"/>
      <c r="H478" s="80"/>
      <c r="J478" s="80"/>
      <c r="K478" s="80"/>
      <c r="L478" s="80"/>
      <c r="M478" s="80"/>
    </row>
    <row r="479" spans="2:13">
      <c r="B479" s="79"/>
      <c r="C479" s="80"/>
      <c r="D479" s="80"/>
      <c r="E479" s="80"/>
      <c r="F479" s="80"/>
      <c r="G479" s="80"/>
      <c r="H479" s="80"/>
      <c r="J479" s="80"/>
      <c r="K479" s="80"/>
      <c r="L479" s="80"/>
      <c r="M479" s="80"/>
    </row>
    <row r="480" spans="2:13">
      <c r="B480" s="79"/>
      <c r="C480" s="80"/>
      <c r="D480" s="80"/>
      <c r="E480" s="80"/>
      <c r="F480" s="80"/>
      <c r="G480" s="80"/>
      <c r="H480" s="80"/>
      <c r="J480" s="80"/>
      <c r="K480" s="80"/>
      <c r="L480" s="80"/>
      <c r="M480" s="80"/>
    </row>
    <row r="481" spans="2:13">
      <c r="B481" s="79"/>
      <c r="C481" s="80"/>
      <c r="D481" s="80"/>
      <c r="E481" s="80"/>
      <c r="F481" s="80"/>
      <c r="G481" s="80"/>
      <c r="H481" s="80"/>
      <c r="J481" s="80"/>
      <c r="K481" s="80"/>
      <c r="L481" s="80"/>
      <c r="M481" s="80"/>
    </row>
    <row r="482" spans="2:13">
      <c r="B482" s="79"/>
      <c r="C482" s="80"/>
      <c r="D482" s="80"/>
      <c r="E482" s="80"/>
      <c r="F482" s="80"/>
      <c r="G482" s="80"/>
      <c r="H482" s="80"/>
      <c r="J482" s="80"/>
      <c r="K482" s="80"/>
      <c r="L482" s="80"/>
      <c r="M482" s="80"/>
    </row>
    <row r="483" spans="2:13">
      <c r="B483" s="79"/>
      <c r="C483" s="80"/>
      <c r="D483" s="80"/>
      <c r="E483" s="80"/>
      <c r="F483" s="80"/>
      <c r="G483" s="80"/>
      <c r="H483" s="80"/>
      <c r="J483" s="80"/>
      <c r="K483" s="80"/>
      <c r="L483" s="80"/>
      <c r="M483" s="80"/>
    </row>
    <row r="484" spans="2:13">
      <c r="B484" s="79"/>
      <c r="C484" s="80"/>
      <c r="D484" s="80"/>
      <c r="E484" s="80"/>
      <c r="F484" s="80"/>
      <c r="G484" s="80"/>
      <c r="H484" s="80"/>
      <c r="J484" s="80"/>
      <c r="K484" s="80"/>
      <c r="L484" s="80"/>
      <c r="M484" s="80"/>
    </row>
    <row r="485" spans="2:13">
      <c r="B485" s="79"/>
      <c r="C485" s="80"/>
      <c r="D485" s="80"/>
      <c r="E485" s="80"/>
      <c r="F485" s="80"/>
      <c r="G485" s="80"/>
      <c r="H485" s="80"/>
      <c r="J485" s="80"/>
      <c r="K485" s="80"/>
      <c r="L485" s="80"/>
      <c r="M485" s="80"/>
    </row>
    <row r="486" spans="2:13">
      <c r="B486" s="79"/>
      <c r="C486" s="80"/>
      <c r="D486" s="80"/>
      <c r="E486" s="80"/>
      <c r="F486" s="80"/>
      <c r="G486" s="80"/>
      <c r="H486" s="80"/>
      <c r="J486" s="80"/>
      <c r="K486" s="80"/>
      <c r="L486" s="80"/>
      <c r="M486" s="80"/>
    </row>
    <row r="487" spans="2:13">
      <c r="B487" s="79"/>
      <c r="C487" s="80"/>
      <c r="D487" s="80"/>
      <c r="E487" s="80"/>
      <c r="F487" s="80"/>
      <c r="G487" s="80"/>
      <c r="H487" s="80"/>
      <c r="J487" s="80"/>
      <c r="K487" s="80"/>
      <c r="L487" s="80"/>
      <c r="M487" s="80"/>
    </row>
    <row r="488" spans="2:13">
      <c r="B488" s="79"/>
      <c r="C488" s="80"/>
      <c r="D488" s="80"/>
      <c r="E488" s="80"/>
      <c r="F488" s="80"/>
      <c r="G488" s="80"/>
      <c r="H488" s="80"/>
      <c r="J488" s="80"/>
      <c r="K488" s="80"/>
      <c r="L488" s="80"/>
      <c r="M488" s="80"/>
    </row>
    <row r="489" spans="2:13">
      <c r="B489" s="79"/>
      <c r="C489" s="80"/>
      <c r="D489" s="80"/>
      <c r="E489" s="80"/>
      <c r="F489" s="80"/>
      <c r="G489" s="80"/>
      <c r="H489" s="80"/>
      <c r="J489" s="80"/>
      <c r="K489" s="80"/>
      <c r="L489" s="80"/>
      <c r="M489" s="80"/>
    </row>
    <row r="490" spans="2:13">
      <c r="B490" s="79"/>
      <c r="C490" s="80"/>
      <c r="D490" s="80"/>
      <c r="E490" s="80"/>
      <c r="F490" s="80"/>
      <c r="G490" s="80"/>
      <c r="H490" s="80"/>
      <c r="J490" s="80"/>
      <c r="K490" s="80"/>
      <c r="L490" s="80"/>
      <c r="M490" s="80"/>
    </row>
    <row r="491" spans="2:13">
      <c r="B491" s="79"/>
      <c r="C491" s="80"/>
      <c r="D491" s="80"/>
      <c r="E491" s="80"/>
      <c r="F491" s="80"/>
      <c r="G491" s="80"/>
      <c r="H491" s="80"/>
      <c r="J491" s="80"/>
      <c r="K491" s="80"/>
      <c r="L491" s="80"/>
      <c r="M491" s="80"/>
    </row>
    <row r="492" spans="2:13">
      <c r="B492" s="79"/>
      <c r="C492" s="80"/>
      <c r="D492" s="80"/>
      <c r="E492" s="80"/>
      <c r="F492" s="80"/>
      <c r="G492" s="80"/>
      <c r="H492" s="80"/>
      <c r="J492" s="80"/>
      <c r="K492" s="80"/>
      <c r="L492" s="80"/>
      <c r="M492" s="80"/>
    </row>
    <row r="493" spans="2:13">
      <c r="B493" s="79"/>
      <c r="C493" s="80"/>
      <c r="D493" s="80"/>
      <c r="E493" s="80"/>
      <c r="F493" s="80"/>
      <c r="G493" s="80"/>
      <c r="H493" s="80"/>
      <c r="J493" s="80"/>
      <c r="K493" s="80"/>
      <c r="L493" s="80"/>
      <c r="M493" s="80"/>
    </row>
    <row r="494" spans="2:13">
      <c r="B494" s="79"/>
      <c r="C494" s="80"/>
      <c r="D494" s="80"/>
      <c r="E494" s="80"/>
      <c r="F494" s="80"/>
      <c r="G494" s="80"/>
      <c r="H494" s="80"/>
      <c r="J494" s="80"/>
      <c r="K494" s="80"/>
      <c r="L494" s="80"/>
      <c r="M494" s="80"/>
    </row>
    <row r="495" spans="2:13">
      <c r="B495" s="79"/>
      <c r="C495" s="80"/>
      <c r="D495" s="80"/>
      <c r="E495" s="80"/>
      <c r="F495" s="80"/>
      <c r="G495" s="80"/>
      <c r="H495" s="80"/>
      <c r="J495" s="80"/>
      <c r="K495" s="80"/>
      <c r="L495" s="80"/>
      <c r="M495" s="80"/>
    </row>
    <row r="496" spans="2:13">
      <c r="B496" s="79"/>
      <c r="C496" s="80"/>
      <c r="D496" s="80"/>
      <c r="E496" s="80"/>
      <c r="F496" s="80"/>
      <c r="G496" s="80"/>
      <c r="H496" s="80"/>
      <c r="J496" s="80"/>
      <c r="K496" s="80"/>
      <c r="L496" s="80"/>
      <c r="M496" s="80"/>
    </row>
    <row r="497" spans="2:13">
      <c r="B497" s="79"/>
      <c r="C497" s="80"/>
      <c r="D497" s="80"/>
      <c r="E497" s="80"/>
      <c r="F497" s="80"/>
      <c r="G497" s="80"/>
      <c r="H497" s="80"/>
      <c r="J497" s="80"/>
      <c r="K497" s="80"/>
      <c r="L497" s="80"/>
      <c r="M497" s="80"/>
    </row>
    <row r="498" spans="2:13">
      <c r="B498" s="79"/>
      <c r="C498" s="80"/>
      <c r="D498" s="80"/>
      <c r="E498" s="80"/>
      <c r="F498" s="80"/>
      <c r="G498" s="80"/>
      <c r="H498" s="80"/>
      <c r="J498" s="80"/>
      <c r="K498" s="80"/>
      <c r="L498" s="80"/>
      <c r="M498" s="80"/>
    </row>
    <row r="499" spans="2:13">
      <c r="B499" s="79"/>
      <c r="C499" s="80"/>
      <c r="D499" s="80"/>
      <c r="E499" s="80"/>
      <c r="F499" s="80"/>
      <c r="G499" s="80"/>
      <c r="H499" s="80"/>
      <c r="J499" s="80"/>
      <c r="K499" s="80"/>
      <c r="L499" s="80"/>
      <c r="M499" s="80"/>
    </row>
    <row r="500" spans="2:13">
      <c r="B500" s="79"/>
      <c r="C500" s="80"/>
      <c r="D500" s="80"/>
      <c r="E500" s="80"/>
      <c r="F500" s="80"/>
      <c r="G500" s="80"/>
      <c r="H500" s="80"/>
      <c r="J500" s="80"/>
      <c r="K500" s="80"/>
      <c r="L500" s="80"/>
      <c r="M500" s="80"/>
    </row>
    <row r="501" spans="2:13">
      <c r="B501" s="79"/>
      <c r="C501" s="80"/>
      <c r="D501" s="80"/>
      <c r="E501" s="80"/>
      <c r="F501" s="80"/>
      <c r="G501" s="80"/>
      <c r="H501" s="80"/>
      <c r="J501" s="80"/>
      <c r="K501" s="80"/>
      <c r="L501" s="80"/>
      <c r="M501" s="80"/>
    </row>
    <row r="502" spans="2:13">
      <c r="B502" s="79"/>
      <c r="C502" s="80"/>
      <c r="D502" s="80"/>
      <c r="E502" s="80"/>
      <c r="F502" s="80"/>
      <c r="G502" s="80"/>
      <c r="H502" s="80"/>
      <c r="J502" s="80"/>
      <c r="K502" s="80"/>
      <c r="L502" s="80"/>
      <c r="M502" s="80"/>
    </row>
    <row r="503" spans="2:13">
      <c r="B503" s="79"/>
      <c r="C503" s="80"/>
      <c r="D503" s="80"/>
      <c r="E503" s="80"/>
      <c r="F503" s="80"/>
      <c r="G503" s="80"/>
      <c r="H503" s="80"/>
      <c r="J503" s="80"/>
      <c r="K503" s="80"/>
      <c r="L503" s="80"/>
      <c r="M503" s="80"/>
    </row>
    <row r="504" spans="2:13">
      <c r="B504" s="79"/>
      <c r="C504" s="80"/>
      <c r="D504" s="80"/>
      <c r="E504" s="80"/>
      <c r="F504" s="80"/>
      <c r="G504" s="80"/>
      <c r="H504" s="80"/>
      <c r="J504" s="80"/>
      <c r="K504" s="80"/>
      <c r="L504" s="80"/>
      <c r="M504" s="80"/>
    </row>
    <row r="505" spans="2:13">
      <c r="B505" s="79"/>
      <c r="C505" s="80"/>
      <c r="D505" s="80"/>
      <c r="E505" s="80"/>
      <c r="F505" s="80"/>
      <c r="G505" s="80"/>
      <c r="H505" s="80"/>
      <c r="J505" s="80"/>
      <c r="K505" s="80"/>
      <c r="L505" s="80"/>
      <c r="M505" s="80"/>
    </row>
    <row r="506" spans="2:13">
      <c r="B506" s="79"/>
      <c r="C506" s="80"/>
      <c r="D506" s="80"/>
      <c r="E506" s="80"/>
      <c r="F506" s="80"/>
      <c r="G506" s="80"/>
      <c r="H506" s="80"/>
      <c r="J506" s="80"/>
      <c r="K506" s="80"/>
      <c r="L506" s="80"/>
      <c r="M506" s="80"/>
    </row>
    <row r="507" spans="2:13">
      <c r="B507" s="79"/>
      <c r="C507" s="80"/>
      <c r="D507" s="80"/>
      <c r="E507" s="80"/>
      <c r="F507" s="80"/>
      <c r="G507" s="80"/>
      <c r="H507" s="80"/>
      <c r="J507" s="80"/>
      <c r="K507" s="80"/>
      <c r="L507" s="80"/>
      <c r="M507" s="80"/>
    </row>
    <row r="508" spans="2:13">
      <c r="B508" s="79"/>
      <c r="C508" s="80"/>
      <c r="D508" s="80"/>
      <c r="E508" s="80"/>
      <c r="F508" s="80"/>
      <c r="G508" s="80"/>
      <c r="H508" s="80"/>
      <c r="J508" s="80"/>
      <c r="K508" s="80"/>
      <c r="L508" s="80"/>
      <c r="M508" s="80"/>
    </row>
    <row r="509" spans="2:13">
      <c r="B509" s="79"/>
      <c r="C509" s="80"/>
      <c r="D509" s="80"/>
      <c r="E509" s="80"/>
      <c r="F509" s="80"/>
      <c r="G509" s="80"/>
      <c r="H509" s="80"/>
      <c r="J509" s="80"/>
      <c r="K509" s="80"/>
      <c r="L509" s="80"/>
      <c r="M509" s="80"/>
    </row>
    <row r="510" spans="2:13">
      <c r="B510" s="79"/>
      <c r="C510" s="80"/>
      <c r="D510" s="80"/>
      <c r="E510" s="80"/>
      <c r="F510" s="80"/>
      <c r="G510" s="80"/>
      <c r="H510" s="80"/>
      <c r="J510" s="80"/>
      <c r="K510" s="80"/>
      <c r="L510" s="80"/>
      <c r="M510" s="80"/>
    </row>
    <row r="511" spans="2:13">
      <c r="B511" s="79"/>
      <c r="C511" s="80"/>
      <c r="D511" s="80"/>
      <c r="E511" s="80"/>
      <c r="F511" s="80"/>
      <c r="G511" s="80"/>
      <c r="H511" s="80"/>
      <c r="J511" s="80"/>
      <c r="K511" s="80"/>
      <c r="L511" s="80"/>
      <c r="M511" s="80"/>
    </row>
    <row r="512" spans="2:13">
      <c r="B512" s="79"/>
      <c r="C512" s="80"/>
      <c r="D512" s="80"/>
      <c r="E512" s="80"/>
      <c r="F512" s="80"/>
      <c r="G512" s="80"/>
      <c r="H512" s="80"/>
      <c r="J512" s="80"/>
      <c r="K512" s="80"/>
      <c r="L512" s="80"/>
      <c r="M512" s="80"/>
    </row>
    <row r="513" spans="2:13">
      <c r="B513" s="79"/>
      <c r="C513" s="80"/>
      <c r="D513" s="80"/>
      <c r="E513" s="80"/>
      <c r="F513" s="80"/>
      <c r="G513" s="80"/>
      <c r="H513" s="80"/>
      <c r="J513" s="80"/>
      <c r="K513" s="80"/>
      <c r="L513" s="80"/>
      <c r="M513" s="80"/>
    </row>
    <row r="514" spans="2:13">
      <c r="B514" s="79"/>
      <c r="C514" s="80"/>
      <c r="D514" s="80"/>
      <c r="E514" s="80"/>
      <c r="F514" s="80"/>
      <c r="G514" s="80"/>
      <c r="H514" s="80"/>
      <c r="J514" s="80"/>
      <c r="K514" s="80"/>
      <c r="L514" s="80"/>
      <c r="M514" s="80"/>
    </row>
    <row r="515" spans="2:13">
      <c r="B515" s="79"/>
      <c r="C515" s="80"/>
      <c r="D515" s="80"/>
      <c r="E515" s="80"/>
      <c r="F515" s="80"/>
      <c r="G515" s="80"/>
      <c r="H515" s="80"/>
      <c r="J515" s="80"/>
      <c r="K515" s="80"/>
      <c r="L515" s="80"/>
      <c r="M515" s="80"/>
    </row>
    <row r="516" spans="2:13">
      <c r="B516" s="79"/>
      <c r="C516" s="80"/>
      <c r="D516" s="80"/>
      <c r="E516" s="80"/>
      <c r="F516" s="80"/>
      <c r="G516" s="80"/>
      <c r="H516" s="80"/>
      <c r="J516" s="80"/>
      <c r="K516" s="80"/>
      <c r="L516" s="80"/>
      <c r="M516" s="80"/>
    </row>
    <row r="517" spans="2:13">
      <c r="B517" s="79"/>
      <c r="C517" s="80"/>
      <c r="D517" s="80"/>
      <c r="E517" s="80"/>
      <c r="F517" s="80"/>
      <c r="G517" s="80"/>
      <c r="H517" s="80"/>
      <c r="J517" s="80"/>
      <c r="K517" s="80"/>
      <c r="L517" s="80"/>
      <c r="M517" s="80"/>
    </row>
    <row r="518" spans="2:13">
      <c r="B518" s="79"/>
      <c r="C518" s="80"/>
      <c r="D518" s="80"/>
      <c r="E518" s="80"/>
      <c r="F518" s="80"/>
      <c r="G518" s="80"/>
      <c r="H518" s="80"/>
      <c r="J518" s="80"/>
      <c r="K518" s="80"/>
      <c r="L518" s="80"/>
      <c r="M518" s="80"/>
    </row>
    <row r="519" spans="2:13">
      <c r="B519" s="79"/>
      <c r="C519" s="80"/>
      <c r="D519" s="80"/>
      <c r="E519" s="80"/>
      <c r="F519" s="80"/>
      <c r="G519" s="80"/>
      <c r="H519" s="80"/>
      <c r="J519" s="80"/>
      <c r="K519" s="80"/>
      <c r="L519" s="80"/>
      <c r="M519" s="80"/>
    </row>
    <row r="520" spans="2:13">
      <c r="B520" s="79"/>
      <c r="C520" s="80"/>
      <c r="D520" s="80"/>
      <c r="E520" s="80"/>
      <c r="F520" s="80"/>
      <c r="G520" s="80"/>
      <c r="H520" s="80"/>
      <c r="J520" s="80"/>
      <c r="K520" s="80"/>
      <c r="L520" s="80"/>
      <c r="M520" s="80"/>
    </row>
    <row r="521" spans="2:13">
      <c r="B521" s="79"/>
      <c r="C521" s="80"/>
      <c r="D521" s="80"/>
      <c r="E521" s="80"/>
      <c r="F521" s="80"/>
      <c r="G521" s="80"/>
      <c r="H521" s="80"/>
      <c r="J521" s="80"/>
      <c r="K521" s="80"/>
      <c r="L521" s="80"/>
      <c r="M521" s="80"/>
    </row>
    <row r="522" spans="2:13">
      <c r="B522" s="79"/>
      <c r="C522" s="80"/>
      <c r="D522" s="80"/>
      <c r="E522" s="80"/>
      <c r="F522" s="80"/>
      <c r="G522" s="80"/>
      <c r="H522" s="80"/>
      <c r="J522" s="80"/>
      <c r="K522" s="80"/>
      <c r="L522" s="80"/>
      <c r="M522" s="80"/>
    </row>
    <row r="523" spans="2:13">
      <c r="B523" s="79"/>
      <c r="C523" s="80"/>
      <c r="D523" s="80"/>
      <c r="E523" s="80"/>
      <c r="F523" s="80"/>
      <c r="G523" s="80"/>
      <c r="H523" s="80"/>
      <c r="J523" s="80"/>
      <c r="K523" s="80"/>
      <c r="L523" s="80"/>
      <c r="M523" s="80"/>
    </row>
    <row r="524" spans="2:13">
      <c r="B524" s="79"/>
      <c r="C524" s="80"/>
      <c r="D524" s="80"/>
      <c r="E524" s="80"/>
      <c r="F524" s="80"/>
      <c r="G524" s="80"/>
      <c r="H524" s="80"/>
      <c r="J524" s="80"/>
      <c r="K524" s="80"/>
      <c r="L524" s="80"/>
      <c r="M524" s="80"/>
    </row>
    <row r="525" spans="2:13">
      <c r="B525" s="79"/>
      <c r="C525" s="80"/>
      <c r="D525" s="80"/>
      <c r="E525" s="80"/>
      <c r="F525" s="80"/>
      <c r="G525" s="80"/>
      <c r="H525" s="80"/>
      <c r="J525" s="80"/>
      <c r="K525" s="80"/>
      <c r="L525" s="80"/>
      <c r="M525" s="80"/>
    </row>
    <row r="526" spans="2:13">
      <c r="B526" s="79"/>
      <c r="C526" s="80"/>
      <c r="D526" s="80"/>
      <c r="E526" s="80"/>
      <c r="F526" s="80"/>
      <c r="G526" s="80"/>
      <c r="H526" s="80"/>
      <c r="J526" s="80"/>
      <c r="K526" s="80"/>
      <c r="L526" s="80"/>
      <c r="M526" s="80"/>
    </row>
    <row r="527" spans="2:13">
      <c r="B527" s="79"/>
      <c r="C527" s="80"/>
      <c r="D527" s="80"/>
      <c r="E527" s="80"/>
      <c r="F527" s="80"/>
      <c r="G527" s="80"/>
      <c r="H527" s="80"/>
      <c r="J527" s="80"/>
      <c r="K527" s="80"/>
      <c r="L527" s="80"/>
      <c r="M527" s="80"/>
    </row>
    <row r="528" spans="2:13">
      <c r="B528" s="79"/>
      <c r="C528" s="80"/>
      <c r="D528" s="80"/>
      <c r="E528" s="80"/>
      <c r="F528" s="80"/>
      <c r="G528" s="80"/>
      <c r="H528" s="80"/>
      <c r="J528" s="80"/>
      <c r="K528" s="80"/>
      <c r="L528" s="80"/>
      <c r="M528" s="80"/>
    </row>
    <row r="529" spans="2:13">
      <c r="B529" s="79"/>
      <c r="C529" s="80"/>
      <c r="D529" s="80"/>
      <c r="E529" s="80"/>
      <c r="F529" s="80"/>
      <c r="G529" s="80"/>
      <c r="H529" s="80"/>
      <c r="J529" s="80"/>
      <c r="K529" s="80"/>
      <c r="L529" s="80"/>
      <c r="M529" s="80"/>
    </row>
    <row r="530" spans="2:13">
      <c r="B530" s="79"/>
      <c r="C530" s="80"/>
      <c r="D530" s="80"/>
      <c r="E530" s="80"/>
      <c r="F530" s="80"/>
      <c r="G530" s="80"/>
      <c r="H530" s="80"/>
      <c r="J530" s="80"/>
      <c r="K530" s="80"/>
      <c r="L530" s="80"/>
      <c r="M530" s="80"/>
    </row>
    <row r="531" spans="2:13">
      <c r="B531" s="79"/>
      <c r="C531" s="80"/>
      <c r="D531" s="80"/>
      <c r="E531" s="80"/>
      <c r="F531" s="80"/>
      <c r="G531" s="80"/>
      <c r="H531" s="80"/>
      <c r="J531" s="80"/>
      <c r="K531" s="80"/>
      <c r="L531" s="80"/>
      <c r="M531" s="80"/>
    </row>
    <row r="532" spans="2:13">
      <c r="B532" s="79"/>
      <c r="C532" s="80"/>
      <c r="D532" s="80"/>
      <c r="E532" s="80"/>
      <c r="F532" s="80"/>
      <c r="G532" s="80"/>
      <c r="H532" s="80"/>
      <c r="J532" s="80"/>
      <c r="K532" s="80"/>
      <c r="L532" s="80"/>
      <c r="M532" s="80"/>
    </row>
    <row r="533" spans="2:13">
      <c r="B533" s="79"/>
      <c r="C533" s="80"/>
      <c r="D533" s="80"/>
      <c r="E533" s="80"/>
      <c r="F533" s="80"/>
      <c r="G533" s="80"/>
      <c r="H533" s="80"/>
      <c r="J533" s="80"/>
      <c r="K533" s="80"/>
      <c r="L533" s="80"/>
      <c r="M533" s="80"/>
    </row>
    <row r="534" spans="2:13">
      <c r="B534" s="79"/>
      <c r="C534" s="80"/>
      <c r="D534" s="80"/>
      <c r="E534" s="80"/>
      <c r="F534" s="80"/>
      <c r="G534" s="80"/>
      <c r="H534" s="80"/>
      <c r="J534" s="80"/>
      <c r="K534" s="80"/>
      <c r="L534" s="80"/>
      <c r="M534" s="80"/>
    </row>
    <row r="535" spans="2:13">
      <c r="B535" s="79"/>
      <c r="C535" s="80"/>
      <c r="D535" s="80"/>
      <c r="E535" s="80"/>
      <c r="F535" s="80"/>
      <c r="G535" s="80"/>
      <c r="H535" s="80"/>
      <c r="J535" s="80"/>
      <c r="K535" s="80"/>
      <c r="L535" s="80"/>
      <c r="M535" s="80"/>
    </row>
    <row r="536" spans="2:13">
      <c r="B536" s="79"/>
      <c r="C536" s="80"/>
      <c r="D536" s="80"/>
      <c r="E536" s="80"/>
      <c r="F536" s="80"/>
      <c r="G536" s="80"/>
      <c r="H536" s="80"/>
      <c r="J536" s="80"/>
      <c r="K536" s="80"/>
      <c r="L536" s="80"/>
      <c r="M536" s="80"/>
    </row>
    <row r="537" spans="2:13">
      <c r="B537" s="79"/>
      <c r="C537" s="80"/>
      <c r="D537" s="80"/>
      <c r="E537" s="80"/>
      <c r="F537" s="80"/>
      <c r="G537" s="80"/>
      <c r="H537" s="80"/>
      <c r="J537" s="80"/>
      <c r="K537" s="80"/>
      <c r="L537" s="80"/>
      <c r="M537" s="80"/>
    </row>
    <row r="538" spans="2:13">
      <c r="B538" s="79"/>
      <c r="C538" s="80"/>
      <c r="D538" s="80"/>
      <c r="E538" s="80"/>
      <c r="F538" s="80"/>
      <c r="G538" s="80"/>
      <c r="H538" s="80"/>
      <c r="J538" s="80"/>
      <c r="K538" s="80"/>
      <c r="L538" s="80"/>
      <c r="M538" s="80"/>
    </row>
    <row r="539" spans="2:13">
      <c r="B539" s="79"/>
      <c r="C539" s="80"/>
      <c r="D539" s="80"/>
      <c r="E539" s="80"/>
      <c r="F539" s="80"/>
      <c r="G539" s="80"/>
      <c r="H539" s="80"/>
      <c r="J539" s="80"/>
      <c r="K539" s="80"/>
      <c r="L539" s="80"/>
      <c r="M539" s="80"/>
    </row>
    <row r="540" spans="2:13">
      <c r="B540" s="79"/>
      <c r="C540" s="80"/>
      <c r="D540" s="80"/>
      <c r="E540" s="80"/>
      <c r="F540" s="80"/>
      <c r="G540" s="80"/>
      <c r="H540" s="80"/>
      <c r="J540" s="80"/>
      <c r="K540" s="80"/>
      <c r="L540" s="80"/>
      <c r="M540" s="80"/>
    </row>
    <row r="541" spans="2:13">
      <c r="B541" s="79"/>
      <c r="C541" s="80"/>
      <c r="D541" s="80"/>
      <c r="E541" s="80"/>
      <c r="F541" s="80"/>
      <c r="G541" s="80"/>
      <c r="H541" s="80"/>
      <c r="J541" s="80"/>
      <c r="K541" s="80"/>
      <c r="L541" s="80"/>
      <c r="M541" s="80"/>
    </row>
    <row r="542" spans="2:13">
      <c r="B542" s="79"/>
      <c r="C542" s="80"/>
      <c r="D542" s="80"/>
      <c r="E542" s="80"/>
      <c r="F542" s="80"/>
      <c r="G542" s="80"/>
      <c r="H542" s="80"/>
      <c r="J542" s="80"/>
      <c r="K542" s="80"/>
      <c r="L542" s="80"/>
      <c r="M542" s="80"/>
    </row>
    <row r="543" spans="2:13">
      <c r="B543" s="79"/>
      <c r="C543" s="80"/>
      <c r="D543" s="80"/>
      <c r="E543" s="80"/>
      <c r="F543" s="80"/>
      <c r="G543" s="80"/>
      <c r="H543" s="80"/>
      <c r="J543" s="80"/>
      <c r="K543" s="80"/>
      <c r="L543" s="80"/>
      <c r="M543" s="80"/>
    </row>
    <row r="544" spans="2:13">
      <c r="B544" s="79"/>
      <c r="C544" s="80"/>
      <c r="D544" s="80"/>
      <c r="E544" s="80"/>
      <c r="F544" s="80"/>
      <c r="G544" s="80"/>
      <c r="H544" s="80"/>
      <c r="J544" s="80"/>
      <c r="K544" s="80"/>
      <c r="L544" s="80"/>
      <c r="M544" s="80"/>
    </row>
    <row r="545" spans="2:13">
      <c r="B545" s="79"/>
      <c r="C545" s="80"/>
      <c r="D545" s="80"/>
      <c r="E545" s="80"/>
      <c r="F545" s="80"/>
      <c r="G545" s="80"/>
      <c r="H545" s="80"/>
      <c r="J545" s="80"/>
      <c r="K545" s="80"/>
      <c r="L545" s="80"/>
      <c r="M545" s="80"/>
    </row>
    <row r="546" spans="2:13">
      <c r="B546" s="79"/>
      <c r="C546" s="80"/>
      <c r="D546" s="80"/>
      <c r="E546" s="80"/>
      <c r="F546" s="80"/>
      <c r="G546" s="80"/>
      <c r="H546" s="80"/>
      <c r="J546" s="80"/>
      <c r="K546" s="80"/>
      <c r="L546" s="80"/>
      <c r="M546" s="80"/>
    </row>
    <row r="547" spans="2:13">
      <c r="B547" s="79"/>
      <c r="C547" s="80"/>
      <c r="D547" s="80"/>
      <c r="E547" s="80"/>
      <c r="F547" s="80"/>
      <c r="G547" s="80"/>
      <c r="H547" s="80"/>
      <c r="J547" s="80"/>
      <c r="K547" s="80"/>
      <c r="L547" s="80"/>
      <c r="M547" s="80"/>
    </row>
    <row r="548" spans="2:13">
      <c r="B548" s="79"/>
      <c r="C548" s="80"/>
      <c r="D548" s="80"/>
      <c r="E548" s="80"/>
      <c r="F548" s="80"/>
      <c r="G548" s="80"/>
      <c r="H548" s="80"/>
      <c r="J548" s="80"/>
      <c r="K548" s="80"/>
      <c r="L548" s="80"/>
      <c r="M548" s="80"/>
    </row>
    <row r="549" spans="2:13">
      <c r="B549" s="79"/>
      <c r="C549" s="80"/>
      <c r="D549" s="80"/>
      <c r="E549" s="80"/>
      <c r="F549" s="80"/>
      <c r="G549" s="80"/>
      <c r="H549" s="80"/>
      <c r="J549" s="80"/>
      <c r="K549" s="80"/>
      <c r="L549" s="80"/>
      <c r="M549" s="80"/>
    </row>
    <row r="550" spans="2:13">
      <c r="B550" s="79"/>
      <c r="C550" s="80"/>
      <c r="D550" s="80"/>
      <c r="E550" s="80"/>
      <c r="F550" s="80"/>
      <c r="G550" s="80"/>
      <c r="H550" s="80"/>
      <c r="J550" s="80"/>
      <c r="K550" s="80"/>
      <c r="L550" s="80"/>
      <c r="M550" s="80"/>
    </row>
    <row r="551" spans="2:13">
      <c r="B551" s="79"/>
      <c r="C551" s="80"/>
      <c r="D551" s="80"/>
      <c r="E551" s="80"/>
      <c r="F551" s="80"/>
      <c r="G551" s="80"/>
      <c r="H551" s="80"/>
      <c r="J551" s="80"/>
      <c r="K551" s="80"/>
      <c r="L551" s="80"/>
      <c r="M551" s="80"/>
    </row>
    <row r="552" spans="2:13">
      <c r="B552" s="79"/>
      <c r="C552" s="80"/>
      <c r="D552" s="80"/>
      <c r="E552" s="80"/>
      <c r="F552" s="80"/>
      <c r="G552" s="80"/>
      <c r="H552" s="80"/>
      <c r="J552" s="80"/>
      <c r="K552" s="80"/>
      <c r="L552" s="80"/>
      <c r="M552" s="80"/>
    </row>
    <row r="553" spans="2:13">
      <c r="B553" s="79"/>
      <c r="C553" s="80"/>
      <c r="D553" s="80"/>
      <c r="E553" s="80"/>
      <c r="F553" s="80"/>
      <c r="G553" s="80"/>
      <c r="H553" s="80"/>
      <c r="J553" s="80"/>
      <c r="K553" s="80"/>
      <c r="L553" s="80"/>
      <c r="M553" s="80"/>
    </row>
    <row r="554" spans="2:13">
      <c r="B554" s="79"/>
      <c r="C554" s="80"/>
      <c r="D554" s="80"/>
      <c r="E554" s="80"/>
      <c r="F554" s="80"/>
      <c r="G554" s="80"/>
      <c r="H554" s="80"/>
      <c r="J554" s="80"/>
      <c r="K554" s="80"/>
      <c r="L554" s="80"/>
      <c r="M554" s="80"/>
    </row>
    <row r="555" spans="2:13">
      <c r="B555" s="79"/>
      <c r="C555" s="80"/>
      <c r="D555" s="80"/>
      <c r="E555" s="80"/>
      <c r="F555" s="80"/>
      <c r="G555" s="80"/>
      <c r="H555" s="80"/>
      <c r="J555" s="80"/>
      <c r="K555" s="80"/>
      <c r="L555" s="80"/>
      <c r="M555" s="80"/>
    </row>
    <row r="556" spans="2:13">
      <c r="B556" s="79"/>
      <c r="C556" s="80"/>
      <c r="D556" s="80"/>
      <c r="E556" s="80"/>
      <c r="F556" s="80"/>
      <c r="G556" s="80"/>
      <c r="H556" s="80"/>
      <c r="J556" s="80"/>
      <c r="K556" s="80"/>
      <c r="L556" s="80"/>
      <c r="M556" s="80"/>
    </row>
    <row r="557" spans="2:13">
      <c r="B557" s="79"/>
      <c r="C557" s="80"/>
      <c r="D557" s="80"/>
      <c r="E557" s="80"/>
      <c r="F557" s="80"/>
      <c r="G557" s="80"/>
      <c r="H557" s="80"/>
      <c r="J557" s="80"/>
      <c r="K557" s="80"/>
      <c r="L557" s="80"/>
      <c r="M557" s="80"/>
    </row>
    <row r="558" spans="2:13">
      <c r="B558" s="79"/>
      <c r="C558" s="80"/>
      <c r="D558" s="80"/>
      <c r="E558" s="80"/>
      <c r="F558" s="80"/>
      <c r="G558" s="80"/>
      <c r="H558" s="80"/>
      <c r="J558" s="80"/>
      <c r="K558" s="80"/>
      <c r="L558" s="80"/>
      <c r="M558" s="80"/>
    </row>
    <row r="559" spans="2:13">
      <c r="B559" s="79"/>
      <c r="C559" s="80"/>
      <c r="D559" s="80"/>
      <c r="E559" s="80"/>
      <c r="F559" s="80"/>
      <c r="G559" s="80"/>
      <c r="H559" s="80"/>
      <c r="J559" s="80"/>
      <c r="K559" s="80"/>
      <c r="L559" s="80"/>
      <c r="M559" s="80"/>
    </row>
    <row r="560" spans="2:13">
      <c r="B560" s="79"/>
      <c r="C560" s="80"/>
      <c r="D560" s="80"/>
      <c r="E560" s="80"/>
      <c r="F560" s="80"/>
      <c r="G560" s="80"/>
      <c r="H560" s="80"/>
      <c r="J560" s="80"/>
      <c r="K560" s="80"/>
      <c r="L560" s="80"/>
      <c r="M560" s="80"/>
    </row>
    <row r="561" spans="2:13">
      <c r="B561" s="79"/>
      <c r="C561" s="80"/>
      <c r="D561" s="80"/>
      <c r="E561" s="80"/>
      <c r="F561" s="80"/>
      <c r="G561" s="80"/>
      <c r="H561" s="80"/>
      <c r="J561" s="80"/>
      <c r="K561" s="80"/>
      <c r="L561" s="80"/>
      <c r="M561" s="80"/>
    </row>
    <row r="562" spans="2:13">
      <c r="B562" s="79"/>
      <c r="C562" s="80"/>
      <c r="D562" s="80"/>
      <c r="E562" s="80"/>
      <c r="F562" s="80"/>
      <c r="G562" s="80"/>
      <c r="H562" s="80"/>
      <c r="J562" s="80"/>
      <c r="K562" s="80"/>
      <c r="L562" s="80"/>
      <c r="M562" s="80"/>
    </row>
    <row r="563" spans="2:13">
      <c r="B563" s="79"/>
      <c r="C563" s="80"/>
      <c r="D563" s="80"/>
      <c r="E563" s="80"/>
      <c r="F563" s="80"/>
      <c r="G563" s="80"/>
      <c r="H563" s="80"/>
      <c r="J563" s="80"/>
      <c r="K563" s="80"/>
      <c r="L563" s="80"/>
      <c r="M563" s="80"/>
    </row>
    <row r="564" spans="2:13">
      <c r="B564" s="79"/>
      <c r="C564" s="80"/>
      <c r="D564" s="80"/>
      <c r="E564" s="80"/>
      <c r="F564" s="80"/>
      <c r="G564" s="80"/>
      <c r="H564" s="80"/>
      <c r="J564" s="80"/>
      <c r="K564" s="80"/>
      <c r="L564" s="80"/>
      <c r="M564" s="80"/>
    </row>
    <row r="565" spans="2:13">
      <c r="B565" s="79"/>
      <c r="C565" s="80"/>
      <c r="D565" s="80"/>
      <c r="E565" s="80"/>
      <c r="F565" s="80"/>
      <c r="G565" s="80"/>
      <c r="H565" s="80"/>
      <c r="J565" s="80"/>
      <c r="K565" s="80"/>
      <c r="L565" s="80"/>
      <c r="M565" s="80"/>
    </row>
    <row r="566" spans="2:13">
      <c r="B566" s="79"/>
      <c r="C566" s="80"/>
      <c r="D566" s="80"/>
      <c r="E566" s="80"/>
      <c r="F566" s="80"/>
      <c r="G566" s="80"/>
      <c r="H566" s="80"/>
      <c r="J566" s="80"/>
      <c r="K566" s="80"/>
      <c r="L566" s="80"/>
      <c r="M566" s="80"/>
    </row>
    <row r="567" spans="2:13">
      <c r="B567" s="79"/>
      <c r="C567" s="80"/>
      <c r="D567" s="80"/>
      <c r="E567" s="80"/>
      <c r="F567" s="80"/>
      <c r="G567" s="80"/>
      <c r="H567" s="80"/>
      <c r="J567" s="80"/>
      <c r="K567" s="80"/>
      <c r="L567" s="80"/>
      <c r="M567" s="80"/>
    </row>
    <row r="568" spans="2:13">
      <c r="B568" s="79"/>
      <c r="C568" s="80"/>
      <c r="D568" s="80"/>
      <c r="E568" s="80"/>
      <c r="F568" s="80"/>
      <c r="G568" s="80"/>
      <c r="H568" s="80"/>
      <c r="J568" s="80"/>
      <c r="K568" s="80"/>
      <c r="L568" s="80"/>
      <c r="M568" s="80"/>
    </row>
    <row r="569" spans="2:13">
      <c r="B569" s="79"/>
      <c r="C569" s="80"/>
      <c r="D569" s="80"/>
      <c r="E569" s="80"/>
      <c r="F569" s="80"/>
      <c r="G569" s="80"/>
      <c r="H569" s="80"/>
      <c r="J569" s="80"/>
      <c r="K569" s="80"/>
      <c r="L569" s="80"/>
      <c r="M569" s="80"/>
    </row>
    <row r="570" spans="2:13">
      <c r="B570" s="79"/>
      <c r="C570" s="80"/>
      <c r="D570" s="80"/>
      <c r="E570" s="80"/>
      <c r="F570" s="80"/>
      <c r="G570" s="80"/>
      <c r="H570" s="80"/>
      <c r="J570" s="80"/>
      <c r="K570" s="80"/>
      <c r="L570" s="80"/>
      <c r="M570" s="80"/>
    </row>
    <row r="571" spans="2:13">
      <c r="B571" s="79"/>
      <c r="C571" s="80"/>
      <c r="D571" s="80"/>
      <c r="E571" s="80"/>
      <c r="F571" s="80"/>
      <c r="G571" s="80"/>
      <c r="H571" s="80"/>
      <c r="J571" s="80"/>
      <c r="K571" s="80"/>
      <c r="L571" s="80"/>
      <c r="M571" s="80"/>
    </row>
    <row r="572" spans="2:13">
      <c r="B572" s="79"/>
      <c r="C572" s="80"/>
      <c r="D572" s="80"/>
      <c r="E572" s="80"/>
      <c r="F572" s="80"/>
      <c r="G572" s="80"/>
      <c r="H572" s="80"/>
      <c r="J572" s="80"/>
      <c r="K572" s="80"/>
      <c r="L572" s="80"/>
      <c r="M572" s="80"/>
    </row>
    <row r="573" spans="2:13">
      <c r="B573" s="79"/>
      <c r="C573" s="80"/>
      <c r="D573" s="80"/>
      <c r="E573" s="80"/>
      <c r="F573" s="80"/>
      <c r="G573" s="80"/>
      <c r="H573" s="80"/>
      <c r="J573" s="80"/>
      <c r="K573" s="80"/>
      <c r="L573" s="80"/>
      <c r="M573" s="80"/>
    </row>
    <row r="574" spans="2:13">
      <c r="B574" s="79"/>
      <c r="C574" s="80"/>
      <c r="D574" s="80"/>
      <c r="E574" s="80"/>
      <c r="F574" s="80"/>
      <c r="G574" s="80"/>
      <c r="H574" s="80"/>
      <c r="J574" s="80"/>
      <c r="K574" s="80"/>
      <c r="L574" s="80"/>
      <c r="M574" s="80"/>
    </row>
    <row r="575" spans="2:13">
      <c r="B575" s="79"/>
      <c r="C575" s="80"/>
      <c r="D575" s="80"/>
      <c r="E575" s="80"/>
      <c r="F575" s="80"/>
      <c r="G575" s="80"/>
      <c r="H575" s="80"/>
      <c r="J575" s="80"/>
      <c r="K575" s="80"/>
      <c r="L575" s="80"/>
      <c r="M575" s="80"/>
    </row>
    <row r="576" spans="2:13">
      <c r="B576" s="79"/>
      <c r="C576" s="80"/>
      <c r="D576" s="80"/>
      <c r="E576" s="80"/>
      <c r="F576" s="80"/>
      <c r="G576" s="80"/>
      <c r="H576" s="80"/>
      <c r="J576" s="80"/>
      <c r="K576" s="80"/>
      <c r="L576" s="80"/>
      <c r="M576" s="80"/>
    </row>
    <row r="577" spans="2:13">
      <c r="B577" s="79"/>
      <c r="C577" s="80"/>
      <c r="D577" s="80"/>
      <c r="E577" s="80"/>
      <c r="F577" s="80"/>
      <c r="G577" s="80"/>
      <c r="H577" s="80"/>
      <c r="J577" s="80"/>
      <c r="K577" s="80"/>
      <c r="L577" s="80"/>
      <c r="M577" s="80"/>
    </row>
    <row r="578" spans="2:13">
      <c r="B578" s="79"/>
      <c r="C578" s="80"/>
      <c r="D578" s="80"/>
      <c r="E578" s="80"/>
      <c r="F578" s="80"/>
      <c r="G578" s="80"/>
      <c r="H578" s="80"/>
      <c r="J578" s="80"/>
      <c r="K578" s="80"/>
      <c r="L578" s="80"/>
      <c r="M578" s="80"/>
    </row>
    <row r="579" spans="2:13">
      <c r="B579" s="79"/>
      <c r="C579" s="80"/>
      <c r="D579" s="80"/>
      <c r="E579" s="80"/>
      <c r="F579" s="80"/>
      <c r="G579" s="80"/>
      <c r="H579" s="80"/>
      <c r="J579" s="80"/>
      <c r="K579" s="80"/>
      <c r="L579" s="80"/>
      <c r="M579" s="80"/>
    </row>
    <row r="580" spans="2:13">
      <c r="B580" s="79"/>
      <c r="C580" s="80"/>
      <c r="D580" s="80"/>
      <c r="E580" s="80"/>
      <c r="F580" s="80"/>
      <c r="G580" s="80"/>
      <c r="H580" s="80"/>
      <c r="J580" s="80"/>
      <c r="K580" s="80"/>
      <c r="L580" s="80"/>
      <c r="M580" s="80"/>
    </row>
    <row r="581" spans="2:13">
      <c r="B581" s="79"/>
      <c r="C581" s="80"/>
      <c r="D581" s="80"/>
      <c r="E581" s="80"/>
      <c r="F581" s="80"/>
      <c r="G581" s="80"/>
      <c r="H581" s="80"/>
      <c r="J581" s="80"/>
      <c r="K581" s="80"/>
      <c r="L581" s="80"/>
      <c r="M581" s="80"/>
    </row>
    <row r="582" spans="2:13">
      <c r="B582" s="79"/>
      <c r="C582" s="80"/>
      <c r="D582" s="80"/>
      <c r="E582" s="80"/>
      <c r="F582" s="80"/>
      <c r="G582" s="80"/>
      <c r="H582" s="80"/>
      <c r="J582" s="80"/>
      <c r="K582" s="80"/>
      <c r="L582" s="80"/>
      <c r="M582" s="80"/>
    </row>
    <row r="583" spans="2:13">
      <c r="B583" s="79"/>
      <c r="C583" s="80"/>
      <c r="D583" s="80"/>
      <c r="E583" s="80"/>
      <c r="F583" s="80"/>
      <c r="G583" s="80"/>
      <c r="H583" s="80"/>
      <c r="J583" s="80"/>
      <c r="K583" s="80"/>
      <c r="L583" s="80"/>
      <c r="M583" s="80"/>
    </row>
    <row r="584" spans="2:13">
      <c r="B584" s="79"/>
      <c r="C584" s="80"/>
      <c r="D584" s="80"/>
      <c r="E584" s="80"/>
      <c r="F584" s="80"/>
      <c r="G584" s="80"/>
      <c r="H584" s="80"/>
      <c r="J584" s="80"/>
      <c r="K584" s="80"/>
      <c r="L584" s="80"/>
      <c r="M584" s="80"/>
    </row>
    <row r="585" spans="2:13">
      <c r="B585" s="79"/>
      <c r="C585" s="80"/>
      <c r="D585" s="80"/>
      <c r="E585" s="80"/>
      <c r="F585" s="80"/>
      <c r="G585" s="80"/>
      <c r="H585" s="80"/>
      <c r="J585" s="80"/>
      <c r="K585" s="80"/>
      <c r="L585" s="80"/>
      <c r="M585" s="80"/>
    </row>
    <row r="586" spans="2:13">
      <c r="B586" s="79"/>
      <c r="C586" s="80"/>
      <c r="D586" s="80"/>
      <c r="E586" s="80"/>
      <c r="F586" s="80"/>
      <c r="G586" s="80"/>
      <c r="H586" s="80"/>
      <c r="J586" s="80"/>
      <c r="K586" s="80"/>
      <c r="L586" s="80"/>
      <c r="M586" s="80"/>
    </row>
    <row r="587" spans="2:13">
      <c r="B587" s="79"/>
      <c r="C587" s="80"/>
      <c r="D587" s="80"/>
      <c r="E587" s="80"/>
      <c r="F587" s="80"/>
      <c r="G587" s="80"/>
      <c r="H587" s="80"/>
      <c r="J587" s="80"/>
      <c r="K587" s="80"/>
      <c r="L587" s="80"/>
      <c r="M587" s="80"/>
    </row>
    <row r="588" spans="2:13">
      <c r="B588" s="79"/>
      <c r="C588" s="80"/>
      <c r="D588" s="80"/>
      <c r="E588" s="80"/>
      <c r="F588" s="80"/>
      <c r="G588" s="80"/>
      <c r="H588" s="80"/>
      <c r="J588" s="80"/>
      <c r="K588" s="80"/>
      <c r="L588" s="80"/>
      <c r="M588" s="80"/>
    </row>
    <row r="589" spans="2:13">
      <c r="B589" s="79"/>
      <c r="C589" s="80"/>
      <c r="D589" s="80"/>
      <c r="E589" s="80"/>
      <c r="F589" s="80"/>
      <c r="G589" s="80"/>
      <c r="H589" s="80"/>
      <c r="J589" s="80"/>
      <c r="K589" s="80"/>
      <c r="L589" s="80"/>
      <c r="M589" s="80"/>
    </row>
    <row r="590" spans="2:13">
      <c r="B590" s="79"/>
      <c r="C590" s="80"/>
      <c r="D590" s="80"/>
      <c r="E590" s="80"/>
      <c r="F590" s="80"/>
      <c r="G590" s="80"/>
      <c r="H590" s="80"/>
      <c r="J590" s="80"/>
      <c r="K590" s="80"/>
      <c r="L590" s="80"/>
      <c r="M590" s="80"/>
    </row>
    <row r="591" spans="2:13">
      <c r="B591" s="79"/>
      <c r="C591" s="80"/>
      <c r="D591" s="80"/>
      <c r="E591" s="80"/>
      <c r="F591" s="80"/>
      <c r="G591" s="80"/>
      <c r="H591" s="80"/>
      <c r="J591" s="80"/>
      <c r="K591" s="80"/>
      <c r="L591" s="80"/>
      <c r="M591" s="80"/>
    </row>
    <row r="592" spans="2:13">
      <c r="B592" s="79"/>
      <c r="C592" s="80"/>
      <c r="D592" s="80"/>
      <c r="E592" s="80"/>
      <c r="F592" s="80"/>
      <c r="G592" s="80"/>
      <c r="H592" s="80"/>
      <c r="J592" s="80"/>
      <c r="K592" s="80"/>
      <c r="L592" s="80"/>
      <c r="M592" s="80"/>
    </row>
    <row r="593" spans="2:13">
      <c r="B593" s="79"/>
      <c r="C593" s="80"/>
      <c r="D593" s="80"/>
      <c r="E593" s="80"/>
      <c r="F593" s="80"/>
      <c r="G593" s="80"/>
      <c r="H593" s="80"/>
      <c r="J593" s="80"/>
      <c r="K593" s="80"/>
      <c r="L593" s="80"/>
      <c r="M593" s="80"/>
    </row>
    <row r="594" spans="2:13">
      <c r="B594" s="79"/>
      <c r="C594" s="80"/>
      <c r="D594" s="80"/>
      <c r="E594" s="80"/>
      <c r="F594" s="80"/>
      <c r="G594" s="80"/>
      <c r="H594" s="80"/>
      <c r="J594" s="80"/>
      <c r="K594" s="80"/>
      <c r="L594" s="80"/>
      <c r="M594" s="80"/>
    </row>
    <row r="595" spans="2:13">
      <c r="B595" s="79"/>
      <c r="C595" s="80"/>
      <c r="D595" s="80"/>
      <c r="E595" s="80"/>
      <c r="F595" s="80"/>
      <c r="G595" s="80"/>
      <c r="H595" s="80"/>
      <c r="J595" s="80"/>
      <c r="K595" s="80"/>
      <c r="L595" s="80"/>
      <c r="M595" s="80"/>
    </row>
    <row r="596" spans="2:13">
      <c r="B596" s="79"/>
      <c r="C596" s="80"/>
      <c r="D596" s="80"/>
      <c r="E596" s="80"/>
      <c r="F596" s="80"/>
      <c r="G596" s="80"/>
      <c r="H596" s="80"/>
      <c r="J596" s="80"/>
      <c r="K596" s="80"/>
      <c r="L596" s="80"/>
      <c r="M596" s="80"/>
    </row>
    <row r="597" spans="2:13">
      <c r="B597" s="79"/>
      <c r="C597" s="80"/>
      <c r="D597" s="80"/>
      <c r="E597" s="80"/>
      <c r="F597" s="80"/>
      <c r="G597" s="80"/>
      <c r="H597" s="80"/>
      <c r="J597" s="80"/>
      <c r="K597" s="80"/>
      <c r="L597" s="80"/>
      <c r="M597" s="80"/>
    </row>
    <row r="598" spans="2:13">
      <c r="B598" s="79"/>
      <c r="C598" s="80"/>
      <c r="D598" s="80"/>
      <c r="E598" s="80"/>
      <c r="F598" s="80"/>
      <c r="G598" s="80"/>
      <c r="H598" s="80"/>
      <c r="J598" s="80"/>
      <c r="K598" s="80"/>
      <c r="L598" s="80"/>
      <c r="M598" s="80"/>
    </row>
    <row r="599" spans="2:13">
      <c r="B599" s="79"/>
      <c r="C599" s="80"/>
      <c r="D599" s="80"/>
      <c r="E599" s="80"/>
      <c r="F599" s="80"/>
      <c r="G599" s="80"/>
      <c r="H599" s="80"/>
      <c r="J599" s="80"/>
      <c r="K599" s="80"/>
      <c r="L599" s="80"/>
      <c r="M599" s="80"/>
    </row>
    <row r="600" spans="2:13">
      <c r="B600" s="79"/>
      <c r="C600" s="80"/>
      <c r="D600" s="80"/>
      <c r="E600" s="80"/>
      <c r="F600" s="80"/>
      <c r="G600" s="80"/>
      <c r="H600" s="80"/>
      <c r="J600" s="80"/>
      <c r="K600" s="80"/>
      <c r="L600" s="80"/>
      <c r="M600" s="80"/>
    </row>
    <row r="601" spans="2:13">
      <c r="B601" s="79"/>
      <c r="C601" s="80"/>
      <c r="D601" s="80"/>
      <c r="E601" s="80"/>
      <c r="F601" s="80"/>
      <c r="G601" s="80"/>
      <c r="H601" s="80"/>
      <c r="J601" s="80"/>
      <c r="K601" s="80"/>
      <c r="L601" s="80"/>
      <c r="M601" s="80"/>
    </row>
    <row r="602" spans="2:13">
      <c r="B602" s="79"/>
      <c r="C602" s="80"/>
      <c r="D602" s="80"/>
      <c r="E602" s="80"/>
      <c r="F602" s="80"/>
      <c r="G602" s="80"/>
      <c r="H602" s="80"/>
      <c r="J602" s="80"/>
      <c r="K602" s="80"/>
      <c r="L602" s="80"/>
      <c r="M602" s="80"/>
    </row>
    <row r="603" spans="2:13">
      <c r="B603" s="79"/>
      <c r="C603" s="80"/>
      <c r="D603" s="80"/>
      <c r="E603" s="80"/>
      <c r="F603" s="80"/>
      <c r="G603" s="80"/>
      <c r="H603" s="80"/>
      <c r="J603" s="80"/>
      <c r="K603" s="80"/>
      <c r="L603" s="80"/>
      <c r="M603" s="80"/>
    </row>
    <row r="604" spans="2:13">
      <c r="B604" s="79"/>
      <c r="C604" s="80"/>
      <c r="D604" s="80"/>
      <c r="E604" s="80"/>
      <c r="F604" s="80"/>
      <c r="G604" s="80"/>
      <c r="H604" s="80"/>
      <c r="J604" s="80"/>
      <c r="K604" s="80"/>
      <c r="L604" s="80"/>
      <c r="M604" s="80"/>
    </row>
    <row r="605" spans="2:13">
      <c r="B605" s="79"/>
      <c r="C605" s="80"/>
      <c r="D605" s="80"/>
      <c r="E605" s="80"/>
      <c r="F605" s="80"/>
      <c r="G605" s="80"/>
      <c r="H605" s="80"/>
      <c r="J605" s="80"/>
      <c r="K605" s="80"/>
      <c r="L605" s="80"/>
      <c r="M605" s="80"/>
    </row>
    <row r="606" spans="2:13">
      <c r="B606" s="79"/>
      <c r="C606" s="80"/>
      <c r="D606" s="80"/>
      <c r="E606" s="80"/>
      <c r="F606" s="80"/>
      <c r="G606" s="80"/>
      <c r="H606" s="80"/>
      <c r="J606" s="80"/>
      <c r="K606" s="80"/>
      <c r="L606" s="80"/>
      <c r="M606" s="80"/>
    </row>
    <row r="607" spans="2:13">
      <c r="B607" s="79"/>
      <c r="C607" s="80"/>
      <c r="D607" s="80"/>
      <c r="E607" s="80"/>
      <c r="F607" s="80"/>
      <c r="G607" s="80"/>
      <c r="H607" s="80"/>
      <c r="J607" s="80"/>
      <c r="K607" s="80"/>
      <c r="L607" s="80"/>
      <c r="M607" s="80"/>
    </row>
    <row r="608" spans="2:13">
      <c r="B608" s="79"/>
      <c r="C608" s="80"/>
      <c r="D608" s="80"/>
      <c r="E608" s="80"/>
      <c r="F608" s="80"/>
      <c r="G608" s="80"/>
      <c r="H608" s="80"/>
      <c r="J608" s="80"/>
      <c r="K608" s="80"/>
      <c r="L608" s="80"/>
      <c r="M608" s="80"/>
    </row>
    <row r="609" spans="2:13">
      <c r="B609" s="79"/>
      <c r="C609" s="80"/>
      <c r="D609" s="80"/>
      <c r="E609" s="80"/>
      <c r="F609" s="80"/>
      <c r="G609" s="80"/>
      <c r="H609" s="80"/>
      <c r="J609" s="80"/>
      <c r="K609" s="80"/>
      <c r="L609" s="80"/>
      <c r="M609" s="80"/>
    </row>
    <row r="610" spans="2:13">
      <c r="B610" s="79"/>
      <c r="C610" s="80"/>
      <c r="D610" s="80"/>
      <c r="E610" s="80"/>
      <c r="F610" s="80"/>
      <c r="G610" s="80"/>
      <c r="H610" s="80"/>
      <c r="J610" s="80"/>
      <c r="K610" s="80"/>
      <c r="L610" s="80"/>
      <c r="M610" s="80"/>
    </row>
    <row r="611" spans="2:13">
      <c r="B611" s="79"/>
      <c r="C611" s="80"/>
      <c r="D611" s="80"/>
      <c r="E611" s="80"/>
      <c r="F611" s="80"/>
      <c r="G611" s="80"/>
      <c r="H611" s="80"/>
      <c r="J611" s="80"/>
      <c r="K611" s="80"/>
      <c r="L611" s="80"/>
      <c r="M611" s="80"/>
    </row>
    <row r="612" spans="2:13">
      <c r="B612" s="79"/>
      <c r="C612" s="80"/>
      <c r="D612" s="80"/>
      <c r="E612" s="80"/>
      <c r="F612" s="80"/>
      <c r="G612" s="80"/>
      <c r="H612" s="80"/>
      <c r="J612" s="80"/>
      <c r="K612" s="80"/>
      <c r="L612" s="80"/>
      <c r="M612" s="80"/>
    </row>
    <row r="613" spans="2:13">
      <c r="B613" s="79"/>
      <c r="C613" s="80"/>
      <c r="D613" s="80"/>
      <c r="E613" s="80"/>
      <c r="F613" s="80"/>
      <c r="G613" s="80"/>
      <c r="H613" s="80"/>
      <c r="J613" s="80"/>
      <c r="K613" s="80"/>
      <c r="L613" s="80"/>
      <c r="M613" s="80"/>
    </row>
    <row r="614" spans="2:13">
      <c r="B614" s="79"/>
      <c r="C614" s="80"/>
      <c r="D614" s="80"/>
      <c r="E614" s="80"/>
      <c r="F614" s="80"/>
      <c r="G614" s="80"/>
      <c r="H614" s="80"/>
      <c r="J614" s="80"/>
      <c r="K614" s="80"/>
      <c r="L614" s="80"/>
      <c r="M614" s="80"/>
    </row>
    <row r="615" spans="2:13">
      <c r="B615" s="79"/>
      <c r="C615" s="80"/>
      <c r="D615" s="80"/>
      <c r="E615" s="80"/>
      <c r="F615" s="80"/>
      <c r="G615" s="80"/>
      <c r="H615" s="80"/>
      <c r="J615" s="80"/>
      <c r="K615" s="80"/>
      <c r="L615" s="80"/>
      <c r="M615" s="80"/>
    </row>
    <row r="616" spans="2:13">
      <c r="B616" s="79"/>
      <c r="C616" s="80"/>
      <c r="D616" s="80"/>
      <c r="E616" s="80"/>
      <c r="F616" s="80"/>
      <c r="G616" s="80"/>
      <c r="H616" s="80"/>
      <c r="J616" s="80"/>
      <c r="K616" s="80"/>
      <c r="L616" s="80"/>
      <c r="M616" s="80"/>
    </row>
    <row r="617" spans="2:13">
      <c r="B617" s="79"/>
      <c r="C617" s="80"/>
      <c r="D617" s="80"/>
      <c r="E617" s="80"/>
      <c r="F617" s="80"/>
      <c r="G617" s="80"/>
      <c r="H617" s="80"/>
      <c r="J617" s="80"/>
      <c r="K617" s="80"/>
      <c r="L617" s="80"/>
      <c r="M617" s="80"/>
    </row>
    <row r="618" spans="2:13">
      <c r="B618" s="79"/>
      <c r="C618" s="80"/>
      <c r="D618" s="80"/>
      <c r="E618" s="80"/>
      <c r="F618" s="80"/>
      <c r="G618" s="80"/>
      <c r="H618" s="80"/>
      <c r="J618" s="80"/>
      <c r="K618" s="80"/>
      <c r="L618" s="80"/>
      <c r="M618" s="80"/>
    </row>
    <row r="619" spans="2:13">
      <c r="B619" s="79"/>
      <c r="C619" s="80"/>
      <c r="D619" s="80"/>
      <c r="E619" s="80"/>
      <c r="F619" s="80"/>
      <c r="G619" s="80"/>
      <c r="H619" s="80"/>
      <c r="J619" s="80"/>
      <c r="K619" s="80"/>
      <c r="L619" s="80"/>
      <c r="M619" s="80"/>
    </row>
    <row r="620" spans="2:13">
      <c r="B620" s="79"/>
      <c r="C620" s="80"/>
      <c r="D620" s="80"/>
      <c r="E620" s="80"/>
      <c r="F620" s="80"/>
      <c r="G620" s="80"/>
      <c r="H620" s="80"/>
      <c r="J620" s="80"/>
      <c r="K620" s="80"/>
      <c r="L620" s="80"/>
      <c r="M620" s="80"/>
    </row>
    <row r="621" spans="2:13">
      <c r="B621" s="79"/>
      <c r="C621" s="80"/>
      <c r="D621" s="80"/>
      <c r="E621" s="80"/>
      <c r="F621" s="80"/>
      <c r="G621" s="80"/>
      <c r="H621" s="80"/>
      <c r="J621" s="80"/>
      <c r="K621" s="80"/>
      <c r="L621" s="80"/>
      <c r="M621" s="80"/>
    </row>
    <row r="622" spans="2:13">
      <c r="B622" s="79"/>
      <c r="C622" s="80"/>
      <c r="D622" s="80"/>
      <c r="E622" s="80"/>
      <c r="F622" s="80"/>
      <c r="G622" s="80"/>
      <c r="H622" s="80"/>
      <c r="J622" s="80"/>
      <c r="K622" s="80"/>
      <c r="L622" s="80"/>
      <c r="M622" s="80"/>
    </row>
    <row r="623" spans="2:13">
      <c r="B623" s="79"/>
      <c r="C623" s="80"/>
      <c r="D623" s="80"/>
      <c r="E623" s="80"/>
      <c r="F623" s="80"/>
      <c r="G623" s="80"/>
      <c r="H623" s="80"/>
      <c r="J623" s="80"/>
      <c r="K623" s="80"/>
      <c r="L623" s="80"/>
      <c r="M623" s="80"/>
    </row>
    <row r="624" spans="2:13">
      <c r="B624" s="79"/>
      <c r="C624" s="80"/>
      <c r="D624" s="80"/>
      <c r="E624" s="80"/>
      <c r="F624" s="80"/>
      <c r="G624" s="80"/>
      <c r="H624" s="80"/>
      <c r="J624" s="80"/>
      <c r="K624" s="80"/>
      <c r="L624" s="80"/>
      <c r="M624" s="80"/>
    </row>
    <row r="625" spans="2:13">
      <c r="B625" s="79"/>
      <c r="C625" s="80"/>
      <c r="D625" s="80"/>
      <c r="E625" s="80"/>
      <c r="F625" s="80"/>
      <c r="G625" s="80"/>
      <c r="H625" s="80"/>
      <c r="J625" s="80"/>
      <c r="K625" s="80"/>
      <c r="L625" s="80"/>
      <c r="M625" s="80"/>
    </row>
    <row r="626" spans="2:13">
      <c r="B626" s="79"/>
      <c r="C626" s="80"/>
      <c r="D626" s="80"/>
      <c r="E626" s="80"/>
      <c r="F626" s="80"/>
      <c r="G626" s="80"/>
      <c r="H626" s="80"/>
      <c r="J626" s="80"/>
      <c r="K626" s="80"/>
      <c r="L626" s="80"/>
      <c r="M626" s="80"/>
    </row>
    <row r="627" spans="2:13">
      <c r="B627" s="79"/>
      <c r="C627" s="80"/>
      <c r="D627" s="80"/>
      <c r="E627" s="80"/>
      <c r="F627" s="80"/>
      <c r="G627" s="80"/>
      <c r="H627" s="80"/>
      <c r="J627" s="80"/>
      <c r="K627" s="80"/>
      <c r="L627" s="80"/>
      <c r="M627" s="80"/>
    </row>
    <row r="628" spans="2:13">
      <c r="B628" s="79"/>
      <c r="C628" s="80"/>
      <c r="D628" s="80"/>
      <c r="E628" s="80"/>
      <c r="F628" s="80"/>
      <c r="G628" s="80"/>
      <c r="H628" s="80"/>
      <c r="J628" s="80"/>
      <c r="K628" s="80"/>
      <c r="L628" s="80"/>
      <c r="M628" s="80"/>
    </row>
    <row r="629" spans="2:13">
      <c r="B629" s="79"/>
      <c r="C629" s="80"/>
      <c r="D629" s="80"/>
      <c r="E629" s="80"/>
      <c r="F629" s="80"/>
      <c r="G629" s="80"/>
      <c r="H629" s="80"/>
      <c r="J629" s="80"/>
      <c r="K629" s="80"/>
      <c r="L629" s="80"/>
      <c r="M629" s="80"/>
    </row>
    <row r="630" spans="2:13">
      <c r="B630" s="79"/>
      <c r="C630" s="80"/>
      <c r="D630" s="80"/>
      <c r="E630" s="80"/>
      <c r="F630" s="80"/>
      <c r="G630" s="80"/>
      <c r="H630" s="80"/>
      <c r="J630" s="80"/>
      <c r="K630" s="80"/>
      <c r="L630" s="80"/>
      <c r="M630" s="80"/>
    </row>
    <row r="631" spans="2:13">
      <c r="B631" s="79"/>
      <c r="C631" s="80"/>
      <c r="D631" s="80"/>
      <c r="E631" s="80"/>
      <c r="F631" s="80"/>
      <c r="G631" s="80"/>
      <c r="H631" s="80"/>
      <c r="J631" s="80"/>
      <c r="K631" s="80"/>
      <c r="L631" s="80"/>
      <c r="M631" s="80"/>
    </row>
    <row r="632" spans="2:13">
      <c r="B632" s="79"/>
      <c r="C632" s="80"/>
      <c r="D632" s="80"/>
      <c r="E632" s="80"/>
      <c r="F632" s="80"/>
      <c r="G632" s="80"/>
      <c r="H632" s="80"/>
      <c r="J632" s="80"/>
      <c r="K632" s="80"/>
      <c r="L632" s="80"/>
      <c r="M632" s="80"/>
    </row>
    <row r="633" spans="2:13">
      <c r="B633" s="79"/>
      <c r="C633" s="80"/>
      <c r="D633" s="80"/>
      <c r="E633" s="80"/>
      <c r="F633" s="80"/>
      <c r="G633" s="80"/>
      <c r="H633" s="80"/>
      <c r="J633" s="80"/>
      <c r="K633" s="80"/>
      <c r="L633" s="80"/>
      <c r="M633" s="80"/>
    </row>
    <row r="634" spans="2:13">
      <c r="B634" s="79"/>
      <c r="C634" s="80"/>
      <c r="D634" s="80"/>
      <c r="E634" s="80"/>
      <c r="F634" s="80"/>
      <c r="G634" s="80"/>
      <c r="H634" s="80"/>
      <c r="J634" s="80"/>
      <c r="K634" s="80"/>
      <c r="L634" s="80"/>
      <c r="M634" s="80"/>
    </row>
    <row r="635" spans="2:13">
      <c r="B635" s="79"/>
      <c r="C635" s="80"/>
      <c r="D635" s="80"/>
      <c r="E635" s="80"/>
      <c r="F635" s="80"/>
      <c r="G635" s="80"/>
      <c r="H635" s="80"/>
      <c r="J635" s="80"/>
      <c r="K635" s="80"/>
      <c r="L635" s="80"/>
      <c r="M635" s="80"/>
    </row>
    <row r="636" spans="2:13">
      <c r="B636" s="79"/>
      <c r="C636" s="80"/>
      <c r="D636" s="80"/>
      <c r="E636" s="80"/>
      <c r="F636" s="80"/>
      <c r="G636" s="80"/>
      <c r="H636" s="80"/>
      <c r="J636" s="80"/>
      <c r="K636" s="80"/>
      <c r="L636" s="80"/>
      <c r="M636" s="80"/>
    </row>
    <row r="637" spans="2:13">
      <c r="B637" s="79"/>
      <c r="C637" s="80"/>
      <c r="D637" s="80"/>
      <c r="E637" s="80"/>
      <c r="F637" s="80"/>
      <c r="G637" s="80"/>
      <c r="H637" s="80"/>
      <c r="J637" s="80"/>
      <c r="K637" s="80"/>
      <c r="L637" s="80"/>
      <c r="M637" s="80"/>
    </row>
    <row r="638" spans="2:13">
      <c r="B638" s="79"/>
      <c r="C638" s="80"/>
      <c r="D638" s="80"/>
      <c r="E638" s="80"/>
      <c r="F638" s="80"/>
      <c r="G638" s="80"/>
      <c r="H638" s="80"/>
      <c r="J638" s="80"/>
      <c r="K638" s="80"/>
      <c r="L638" s="80"/>
      <c r="M638" s="80"/>
    </row>
    <row r="639" spans="2:13">
      <c r="B639" s="79"/>
      <c r="C639" s="80"/>
      <c r="D639" s="80"/>
      <c r="E639" s="80"/>
      <c r="F639" s="80"/>
      <c r="G639" s="80"/>
      <c r="H639" s="80"/>
      <c r="J639" s="80"/>
      <c r="K639" s="80"/>
      <c r="L639" s="80"/>
      <c r="M639" s="80"/>
    </row>
    <row r="640" spans="2:13">
      <c r="B640" s="79"/>
      <c r="C640" s="80"/>
      <c r="D640" s="80"/>
      <c r="E640" s="80"/>
      <c r="F640" s="80"/>
      <c r="G640" s="80"/>
      <c r="H640" s="80"/>
      <c r="J640" s="80"/>
      <c r="K640" s="80"/>
      <c r="L640" s="80"/>
      <c r="M640" s="80"/>
    </row>
    <row r="641" spans="2:13">
      <c r="B641" s="79"/>
      <c r="C641" s="80"/>
      <c r="D641" s="80"/>
      <c r="E641" s="80"/>
      <c r="F641" s="80"/>
      <c r="G641" s="80"/>
      <c r="H641" s="80"/>
      <c r="J641" s="80"/>
      <c r="K641" s="80"/>
      <c r="L641" s="80"/>
      <c r="M641" s="80"/>
    </row>
    <row r="642" spans="2:13">
      <c r="B642" s="79"/>
      <c r="C642" s="80"/>
      <c r="D642" s="80"/>
      <c r="E642" s="80"/>
      <c r="F642" s="80"/>
      <c r="G642" s="80"/>
      <c r="H642" s="80"/>
      <c r="J642" s="80"/>
      <c r="K642" s="80"/>
      <c r="L642" s="80"/>
      <c r="M642" s="80"/>
    </row>
    <row r="643" spans="2:13">
      <c r="B643" s="79"/>
      <c r="C643" s="80"/>
      <c r="D643" s="80"/>
      <c r="E643" s="80"/>
      <c r="F643" s="80"/>
      <c r="G643" s="80"/>
      <c r="H643" s="80"/>
      <c r="J643" s="80"/>
      <c r="K643" s="80"/>
      <c r="L643" s="80"/>
      <c r="M643" s="80"/>
    </row>
    <row r="644" spans="2:13">
      <c r="B644" s="79"/>
      <c r="C644" s="80"/>
      <c r="D644" s="80"/>
      <c r="E644" s="80"/>
      <c r="F644" s="80"/>
      <c r="G644" s="80"/>
      <c r="H644" s="80"/>
      <c r="J644" s="80"/>
      <c r="K644" s="80"/>
      <c r="L644" s="80"/>
      <c r="M644" s="80"/>
    </row>
    <row r="645" spans="2:13">
      <c r="B645" s="79"/>
      <c r="C645" s="80"/>
      <c r="D645" s="80"/>
      <c r="E645" s="80"/>
      <c r="F645" s="80"/>
      <c r="G645" s="80"/>
      <c r="H645" s="80"/>
      <c r="J645" s="80"/>
      <c r="K645" s="80"/>
      <c r="L645" s="80"/>
      <c r="M645" s="80"/>
    </row>
    <row r="646" spans="2:13">
      <c r="B646" s="79"/>
      <c r="C646" s="80"/>
      <c r="D646" s="80"/>
      <c r="E646" s="80"/>
      <c r="F646" s="80"/>
      <c r="G646" s="80"/>
      <c r="H646" s="80"/>
      <c r="J646" s="80"/>
      <c r="K646" s="80"/>
      <c r="L646" s="80"/>
      <c r="M646" s="80"/>
    </row>
    <row r="647" spans="2:13">
      <c r="B647" s="79"/>
      <c r="C647" s="80"/>
      <c r="D647" s="80"/>
      <c r="E647" s="80"/>
      <c r="F647" s="80"/>
      <c r="G647" s="80"/>
      <c r="H647" s="80"/>
      <c r="J647" s="80"/>
      <c r="K647" s="80"/>
      <c r="L647" s="80"/>
      <c r="M647" s="80"/>
    </row>
    <row r="648" spans="2:13">
      <c r="B648" s="79"/>
      <c r="C648" s="80"/>
      <c r="D648" s="80"/>
      <c r="E648" s="80"/>
      <c r="F648" s="80"/>
      <c r="G648" s="80"/>
      <c r="H648" s="80"/>
      <c r="J648" s="80"/>
      <c r="K648" s="80"/>
      <c r="L648" s="80"/>
      <c r="M648" s="80"/>
    </row>
    <row r="649" spans="2:13">
      <c r="B649" s="79"/>
      <c r="C649" s="80"/>
      <c r="D649" s="80"/>
      <c r="E649" s="80"/>
      <c r="F649" s="80"/>
      <c r="G649" s="80"/>
      <c r="H649" s="80"/>
      <c r="J649" s="80"/>
      <c r="K649" s="80"/>
      <c r="L649" s="80"/>
      <c r="M649" s="80"/>
    </row>
    <row r="650" spans="2:13">
      <c r="B650" s="79"/>
      <c r="C650" s="80"/>
      <c r="D650" s="80"/>
      <c r="E650" s="80"/>
      <c r="F650" s="80"/>
      <c r="G650" s="80"/>
      <c r="H650" s="80"/>
      <c r="J650" s="80"/>
      <c r="K650" s="80"/>
      <c r="L650" s="80"/>
      <c r="M650" s="80"/>
    </row>
    <row r="651" spans="2:13">
      <c r="B651" s="79"/>
      <c r="C651" s="80"/>
      <c r="D651" s="80"/>
      <c r="E651" s="80"/>
      <c r="F651" s="80"/>
      <c r="G651" s="80"/>
      <c r="H651" s="80"/>
      <c r="J651" s="80"/>
      <c r="K651" s="80"/>
      <c r="L651" s="80"/>
      <c r="M651" s="80"/>
    </row>
    <row r="652" spans="2:13">
      <c r="B652" s="79"/>
      <c r="C652" s="80"/>
      <c r="D652" s="80"/>
      <c r="E652" s="80"/>
      <c r="F652" s="80"/>
      <c r="G652" s="80"/>
      <c r="H652" s="80"/>
      <c r="J652" s="80"/>
      <c r="K652" s="80"/>
      <c r="L652" s="80"/>
      <c r="M652" s="80"/>
    </row>
    <row r="653" spans="2:13">
      <c r="B653" s="79"/>
      <c r="C653" s="80"/>
      <c r="D653" s="80"/>
      <c r="E653" s="80"/>
      <c r="F653" s="80"/>
      <c r="G653" s="80"/>
      <c r="H653" s="80"/>
      <c r="J653" s="80"/>
      <c r="K653" s="80"/>
      <c r="L653" s="80"/>
      <c r="M653" s="80"/>
    </row>
    <row r="654" spans="2:13">
      <c r="B654" s="79"/>
      <c r="C654" s="80"/>
      <c r="D654" s="80"/>
      <c r="E654" s="80"/>
      <c r="F654" s="80"/>
      <c r="G654" s="80"/>
      <c r="H654" s="80"/>
      <c r="J654" s="80"/>
      <c r="K654" s="80"/>
      <c r="L654" s="80"/>
      <c r="M654" s="80"/>
    </row>
    <row r="655" spans="2:13">
      <c r="B655" s="79"/>
      <c r="C655" s="80"/>
      <c r="D655" s="80"/>
      <c r="E655" s="80"/>
      <c r="F655" s="80"/>
      <c r="G655" s="80"/>
      <c r="H655" s="80"/>
      <c r="J655" s="80"/>
      <c r="K655" s="80"/>
      <c r="L655" s="80"/>
      <c r="M655" s="80"/>
    </row>
    <row r="656" spans="2:13">
      <c r="B656" s="79"/>
      <c r="C656" s="80"/>
      <c r="D656" s="80"/>
      <c r="E656" s="80"/>
      <c r="F656" s="80"/>
      <c r="G656" s="80"/>
      <c r="H656" s="80"/>
      <c r="J656" s="80"/>
      <c r="K656" s="80"/>
      <c r="L656" s="80"/>
      <c r="M656" s="80"/>
    </row>
    <row r="657" spans="2:13">
      <c r="B657" s="79"/>
      <c r="C657" s="80"/>
      <c r="D657" s="80"/>
      <c r="E657" s="80"/>
      <c r="F657" s="80"/>
      <c r="G657" s="80"/>
      <c r="H657" s="80"/>
      <c r="J657" s="80"/>
      <c r="K657" s="80"/>
      <c r="L657" s="80"/>
      <c r="M657" s="80"/>
    </row>
    <row r="658" spans="2:13">
      <c r="B658" s="79"/>
      <c r="C658" s="80"/>
      <c r="D658" s="80"/>
      <c r="E658" s="80"/>
      <c r="F658" s="80"/>
      <c r="G658" s="80"/>
      <c r="H658" s="80"/>
      <c r="J658" s="80"/>
      <c r="K658" s="80"/>
      <c r="L658" s="80"/>
      <c r="M658" s="80"/>
    </row>
    <row r="659" spans="2:13">
      <c r="B659" s="79"/>
      <c r="C659" s="80"/>
      <c r="D659" s="80"/>
      <c r="E659" s="80"/>
      <c r="F659" s="80"/>
      <c r="G659" s="80"/>
      <c r="H659" s="80"/>
      <c r="J659" s="80"/>
      <c r="K659" s="80"/>
      <c r="L659" s="80"/>
      <c r="M659" s="80"/>
    </row>
    <row r="660" spans="2:13">
      <c r="B660" s="79"/>
      <c r="C660" s="80"/>
      <c r="D660" s="80"/>
      <c r="E660" s="80"/>
      <c r="F660" s="80"/>
      <c r="G660" s="80"/>
      <c r="H660" s="80"/>
      <c r="J660" s="80"/>
      <c r="K660" s="80"/>
      <c r="L660" s="80"/>
      <c r="M660" s="80"/>
    </row>
    <row r="661" spans="2:13">
      <c r="B661" s="79"/>
      <c r="C661" s="80"/>
      <c r="D661" s="80"/>
      <c r="E661" s="80"/>
      <c r="F661" s="80"/>
      <c r="G661" s="80"/>
      <c r="H661" s="80"/>
      <c r="J661" s="80"/>
      <c r="K661" s="80"/>
      <c r="L661" s="80"/>
      <c r="M661" s="80"/>
    </row>
    <row r="662" spans="2:13">
      <c r="B662" s="79"/>
      <c r="C662" s="80"/>
      <c r="D662" s="80"/>
      <c r="E662" s="80"/>
      <c r="F662" s="80"/>
      <c r="G662" s="80"/>
      <c r="H662" s="80"/>
      <c r="J662" s="80"/>
      <c r="K662" s="80"/>
      <c r="L662" s="80"/>
      <c r="M662" s="80"/>
    </row>
    <row r="663" spans="2:13">
      <c r="B663" s="79"/>
      <c r="C663" s="80"/>
      <c r="D663" s="80"/>
      <c r="E663" s="80"/>
      <c r="F663" s="80"/>
      <c r="G663" s="80"/>
      <c r="H663" s="80"/>
      <c r="J663" s="80"/>
      <c r="K663" s="80"/>
      <c r="L663" s="80"/>
      <c r="M663" s="80"/>
    </row>
    <row r="664" spans="2:13">
      <c r="B664" s="79"/>
      <c r="C664" s="80"/>
      <c r="D664" s="80"/>
      <c r="E664" s="80"/>
      <c r="F664" s="80"/>
      <c r="G664" s="80"/>
      <c r="H664" s="80"/>
      <c r="J664" s="80"/>
      <c r="K664" s="80"/>
      <c r="L664" s="80"/>
      <c r="M664" s="80"/>
    </row>
    <row r="665" spans="2:13">
      <c r="B665" s="79"/>
      <c r="C665" s="80"/>
      <c r="D665" s="80"/>
      <c r="E665" s="80"/>
      <c r="F665" s="80"/>
      <c r="G665" s="80"/>
      <c r="H665" s="80"/>
      <c r="J665" s="80"/>
      <c r="K665" s="80"/>
      <c r="L665" s="80"/>
      <c r="M665" s="80"/>
    </row>
    <row r="666" spans="2:13">
      <c r="B666" s="79"/>
      <c r="C666" s="80"/>
      <c r="D666" s="80"/>
      <c r="E666" s="80"/>
      <c r="F666" s="80"/>
      <c r="G666" s="80"/>
      <c r="H666" s="80"/>
      <c r="J666" s="80"/>
      <c r="K666" s="80"/>
      <c r="L666" s="80"/>
      <c r="M666" s="80"/>
    </row>
    <row r="667" spans="2:13">
      <c r="B667" s="79"/>
      <c r="C667" s="80"/>
      <c r="D667" s="80"/>
      <c r="E667" s="80"/>
      <c r="F667" s="80"/>
      <c r="G667" s="80"/>
      <c r="H667" s="80"/>
      <c r="J667" s="80"/>
      <c r="K667" s="80"/>
      <c r="L667" s="80"/>
      <c r="M667" s="80"/>
    </row>
    <row r="668" spans="2:13">
      <c r="B668" s="79"/>
      <c r="C668" s="80"/>
      <c r="D668" s="80"/>
      <c r="E668" s="80"/>
      <c r="F668" s="80"/>
      <c r="G668" s="80"/>
      <c r="H668" s="80"/>
      <c r="J668" s="80"/>
      <c r="K668" s="80"/>
      <c r="L668" s="80"/>
      <c r="M668" s="80"/>
    </row>
    <row r="669" spans="2:13">
      <c r="B669" s="79"/>
      <c r="C669" s="80"/>
      <c r="D669" s="80"/>
      <c r="E669" s="80"/>
      <c r="F669" s="80"/>
      <c r="G669" s="80"/>
      <c r="H669" s="80"/>
      <c r="J669" s="80"/>
      <c r="K669" s="80"/>
      <c r="L669" s="80"/>
      <c r="M669" s="80"/>
    </row>
    <row r="670" spans="2:13">
      <c r="B670" s="79"/>
      <c r="C670" s="80"/>
      <c r="D670" s="80"/>
      <c r="E670" s="80"/>
      <c r="F670" s="80"/>
      <c r="G670" s="80"/>
      <c r="H670" s="80"/>
      <c r="J670" s="80"/>
      <c r="K670" s="80"/>
      <c r="L670" s="80"/>
      <c r="M670" s="80"/>
    </row>
    <row r="671" spans="2:13">
      <c r="B671" s="79"/>
      <c r="C671" s="80"/>
      <c r="D671" s="80"/>
      <c r="E671" s="80"/>
      <c r="F671" s="80"/>
      <c r="G671" s="80"/>
      <c r="H671" s="80"/>
      <c r="J671" s="80"/>
      <c r="K671" s="80"/>
      <c r="L671" s="80"/>
      <c r="M671" s="80"/>
    </row>
    <row r="672" spans="2:13">
      <c r="B672" s="79"/>
      <c r="C672" s="80"/>
      <c r="D672" s="80"/>
      <c r="E672" s="80"/>
      <c r="F672" s="80"/>
      <c r="G672" s="80"/>
      <c r="H672" s="80"/>
      <c r="J672" s="80"/>
      <c r="K672" s="80"/>
      <c r="L672" s="80"/>
      <c r="M672" s="80"/>
    </row>
    <row r="673" spans="2:13">
      <c r="B673" s="79"/>
      <c r="C673" s="80"/>
      <c r="D673" s="80"/>
      <c r="E673" s="80"/>
      <c r="F673" s="80"/>
      <c r="G673" s="80"/>
      <c r="H673" s="80"/>
      <c r="J673" s="80"/>
      <c r="K673" s="80"/>
      <c r="L673" s="80"/>
      <c r="M673" s="80"/>
    </row>
    <row r="674" spans="2:13">
      <c r="B674" s="79"/>
      <c r="C674" s="80"/>
      <c r="D674" s="80"/>
      <c r="E674" s="80"/>
      <c r="F674" s="80"/>
      <c r="G674" s="80"/>
      <c r="H674" s="80"/>
      <c r="J674" s="80"/>
      <c r="K674" s="80"/>
      <c r="L674" s="80"/>
      <c r="M674" s="80"/>
    </row>
    <row r="675" spans="2:13">
      <c r="B675" s="79"/>
      <c r="C675" s="80"/>
      <c r="D675" s="80"/>
      <c r="E675" s="80"/>
      <c r="F675" s="80"/>
      <c r="G675" s="80"/>
      <c r="H675" s="80"/>
      <c r="J675" s="80"/>
      <c r="K675" s="80"/>
      <c r="L675" s="80"/>
      <c r="M675" s="80"/>
    </row>
    <row r="676" spans="2:13">
      <c r="B676" s="79"/>
      <c r="C676" s="80"/>
      <c r="D676" s="80"/>
      <c r="E676" s="80"/>
      <c r="F676" s="80"/>
      <c r="G676" s="80"/>
      <c r="H676" s="80"/>
      <c r="J676" s="80"/>
      <c r="K676" s="80"/>
      <c r="L676" s="80"/>
      <c r="M676" s="80"/>
    </row>
    <row r="677" spans="2:13">
      <c r="B677" s="79"/>
      <c r="C677" s="80"/>
      <c r="D677" s="80"/>
      <c r="E677" s="80"/>
      <c r="F677" s="80"/>
      <c r="G677" s="80"/>
      <c r="H677" s="80"/>
      <c r="J677" s="80"/>
      <c r="K677" s="80"/>
      <c r="L677" s="80"/>
      <c r="M677" s="80"/>
    </row>
    <row r="678" spans="2:13">
      <c r="B678" s="79"/>
      <c r="C678" s="80"/>
      <c r="D678" s="80"/>
      <c r="E678" s="80"/>
      <c r="F678" s="80"/>
      <c r="G678" s="80"/>
      <c r="H678" s="80"/>
      <c r="J678" s="80"/>
      <c r="K678" s="80"/>
      <c r="L678" s="80"/>
      <c r="M678" s="80"/>
    </row>
    <row r="679" spans="2:13">
      <c r="B679" s="79"/>
      <c r="C679" s="80"/>
      <c r="D679" s="80"/>
      <c r="E679" s="80"/>
      <c r="F679" s="80"/>
      <c r="G679" s="80"/>
      <c r="H679" s="80"/>
      <c r="J679" s="80"/>
      <c r="K679" s="80"/>
      <c r="L679" s="80"/>
      <c r="M679" s="80"/>
    </row>
    <row r="680" spans="2:13">
      <c r="B680" s="79"/>
      <c r="C680" s="80"/>
      <c r="D680" s="80"/>
      <c r="E680" s="80"/>
      <c r="F680" s="80"/>
      <c r="G680" s="80"/>
      <c r="H680" s="80"/>
      <c r="J680" s="80"/>
      <c r="K680" s="80"/>
      <c r="L680" s="80"/>
      <c r="M680" s="80"/>
    </row>
    <row r="681" spans="2:13">
      <c r="B681" s="79"/>
      <c r="C681" s="80"/>
      <c r="D681" s="80"/>
      <c r="E681" s="80"/>
      <c r="F681" s="80"/>
      <c r="G681" s="80"/>
      <c r="H681" s="80"/>
      <c r="J681" s="80"/>
      <c r="K681" s="80"/>
      <c r="L681" s="80"/>
      <c r="M681" s="80"/>
    </row>
    <row r="682" spans="2:13">
      <c r="B682" s="79"/>
      <c r="C682" s="80"/>
      <c r="D682" s="80"/>
      <c r="E682" s="80"/>
      <c r="F682" s="80"/>
      <c r="G682" s="80"/>
      <c r="H682" s="80"/>
      <c r="J682" s="80"/>
      <c r="K682" s="80"/>
      <c r="L682" s="80"/>
      <c r="M682" s="80"/>
    </row>
    <row r="683" spans="2:13">
      <c r="B683" s="79"/>
      <c r="C683" s="80"/>
      <c r="D683" s="80"/>
      <c r="E683" s="80"/>
      <c r="F683" s="80"/>
      <c r="G683" s="80"/>
      <c r="H683" s="80"/>
      <c r="J683" s="80"/>
      <c r="K683" s="80"/>
      <c r="L683" s="80"/>
      <c r="M683" s="80"/>
    </row>
    <row r="684" spans="2:13">
      <c r="B684" s="79"/>
      <c r="C684" s="80"/>
      <c r="D684" s="80"/>
      <c r="E684" s="80"/>
      <c r="F684" s="80"/>
      <c r="G684" s="80"/>
      <c r="H684" s="80"/>
      <c r="J684" s="80"/>
      <c r="K684" s="80"/>
      <c r="L684" s="80"/>
      <c r="M684" s="80"/>
    </row>
    <row r="685" spans="2:13">
      <c r="B685" s="79"/>
      <c r="C685" s="80"/>
      <c r="D685" s="80"/>
      <c r="E685" s="80"/>
      <c r="F685" s="80"/>
      <c r="G685" s="80"/>
      <c r="H685" s="80"/>
      <c r="J685" s="80"/>
      <c r="K685" s="80"/>
      <c r="L685" s="80"/>
      <c r="M685" s="80"/>
    </row>
    <row r="686" spans="2:13">
      <c r="B686" s="79"/>
      <c r="C686" s="80"/>
      <c r="D686" s="80"/>
      <c r="E686" s="80"/>
      <c r="F686" s="80"/>
      <c r="G686" s="80"/>
      <c r="H686" s="80"/>
      <c r="J686" s="80"/>
      <c r="K686" s="80"/>
      <c r="L686" s="80"/>
      <c r="M686" s="80"/>
    </row>
    <row r="687" spans="2:13">
      <c r="B687" s="79"/>
      <c r="C687" s="80"/>
      <c r="D687" s="80"/>
      <c r="E687" s="80"/>
      <c r="F687" s="80"/>
      <c r="G687" s="80"/>
      <c r="H687" s="80"/>
      <c r="J687" s="80"/>
      <c r="K687" s="80"/>
      <c r="L687" s="80"/>
      <c r="M687" s="80"/>
    </row>
    <row r="688" spans="2:13">
      <c r="B688" s="79"/>
      <c r="C688" s="80"/>
      <c r="D688" s="80"/>
      <c r="E688" s="80"/>
      <c r="F688" s="80"/>
      <c r="G688" s="80"/>
      <c r="H688" s="80"/>
      <c r="J688" s="80"/>
      <c r="K688" s="80"/>
      <c r="L688" s="80"/>
      <c r="M688" s="80"/>
    </row>
    <row r="689" spans="2:13">
      <c r="B689" s="79"/>
      <c r="C689" s="80"/>
      <c r="D689" s="80"/>
      <c r="E689" s="80"/>
      <c r="F689" s="80"/>
      <c r="G689" s="80"/>
      <c r="H689" s="80"/>
      <c r="J689" s="80"/>
      <c r="K689" s="80"/>
      <c r="L689" s="80"/>
      <c r="M689" s="80"/>
    </row>
    <row r="690" spans="2:13">
      <c r="B690" s="79"/>
      <c r="C690" s="80"/>
      <c r="D690" s="80"/>
      <c r="E690" s="80"/>
      <c r="F690" s="80"/>
      <c r="G690" s="80"/>
      <c r="H690" s="80"/>
      <c r="J690" s="80"/>
      <c r="K690" s="80"/>
      <c r="L690" s="80"/>
      <c r="M690" s="80"/>
    </row>
    <row r="691" spans="2:13">
      <c r="B691" s="79"/>
      <c r="C691" s="80"/>
      <c r="D691" s="80"/>
      <c r="E691" s="80"/>
      <c r="F691" s="80"/>
      <c r="G691" s="80"/>
      <c r="H691" s="80"/>
      <c r="J691" s="80"/>
      <c r="K691" s="80"/>
      <c r="L691" s="80"/>
      <c r="M691" s="80"/>
    </row>
    <row r="692" spans="2:13">
      <c r="B692" s="79"/>
      <c r="C692" s="80"/>
      <c r="D692" s="80"/>
      <c r="E692" s="80"/>
      <c r="F692" s="80"/>
      <c r="G692" s="80"/>
      <c r="H692" s="80"/>
      <c r="J692" s="80"/>
      <c r="K692" s="80"/>
      <c r="L692" s="80"/>
      <c r="M692" s="80"/>
    </row>
    <row r="693" spans="2:13">
      <c r="B693" s="79"/>
      <c r="C693" s="80"/>
      <c r="D693" s="80"/>
      <c r="E693" s="80"/>
      <c r="F693" s="80"/>
      <c r="G693" s="80"/>
      <c r="H693" s="80"/>
      <c r="J693" s="80"/>
      <c r="K693" s="80"/>
      <c r="L693" s="80"/>
      <c r="M693" s="80"/>
    </row>
    <row r="694" spans="2:13">
      <c r="B694" s="79"/>
      <c r="C694" s="80"/>
      <c r="D694" s="80"/>
      <c r="E694" s="80"/>
      <c r="F694" s="80"/>
      <c r="G694" s="80"/>
      <c r="H694" s="80"/>
      <c r="J694" s="80"/>
      <c r="K694" s="80"/>
      <c r="L694" s="80"/>
      <c r="M694" s="80"/>
    </row>
    <row r="695" spans="2:13">
      <c r="B695" s="79"/>
      <c r="C695" s="80"/>
      <c r="D695" s="80"/>
      <c r="E695" s="80"/>
      <c r="F695" s="80"/>
      <c r="G695" s="80"/>
      <c r="H695" s="80"/>
      <c r="J695" s="80"/>
      <c r="K695" s="80"/>
      <c r="L695" s="80"/>
      <c r="M695" s="80"/>
    </row>
    <row r="696" spans="2:13">
      <c r="B696" s="79"/>
      <c r="C696" s="80"/>
      <c r="D696" s="80"/>
      <c r="E696" s="80"/>
      <c r="F696" s="80"/>
      <c r="G696" s="80"/>
      <c r="H696" s="80"/>
      <c r="J696" s="80"/>
      <c r="K696" s="80"/>
      <c r="L696" s="80"/>
      <c r="M696" s="80"/>
    </row>
    <row r="697" spans="2:13">
      <c r="B697" s="79"/>
      <c r="C697" s="80"/>
      <c r="D697" s="80"/>
      <c r="E697" s="80"/>
      <c r="F697" s="80"/>
      <c r="G697" s="80"/>
      <c r="H697" s="80"/>
      <c r="J697" s="80"/>
      <c r="K697" s="80"/>
      <c r="L697" s="80"/>
      <c r="M697" s="80"/>
    </row>
    <row r="698" spans="2:13">
      <c r="B698" s="79"/>
      <c r="C698" s="80"/>
      <c r="D698" s="80"/>
      <c r="E698" s="80"/>
      <c r="F698" s="80"/>
      <c r="G698" s="80"/>
      <c r="H698" s="80"/>
      <c r="J698" s="80"/>
      <c r="K698" s="80"/>
      <c r="L698" s="80"/>
      <c r="M698" s="80"/>
    </row>
    <row r="699" spans="2:13">
      <c r="B699" s="79"/>
      <c r="C699" s="80"/>
      <c r="D699" s="80"/>
      <c r="E699" s="80"/>
      <c r="F699" s="80"/>
      <c r="G699" s="80"/>
      <c r="H699" s="80"/>
      <c r="J699" s="80"/>
      <c r="K699" s="80"/>
      <c r="L699" s="80"/>
      <c r="M699" s="80"/>
    </row>
    <row r="700" spans="2:13">
      <c r="B700" s="79"/>
      <c r="C700" s="80"/>
      <c r="D700" s="80"/>
      <c r="E700" s="80"/>
      <c r="F700" s="80"/>
      <c r="G700" s="80"/>
      <c r="H700" s="80"/>
      <c r="J700" s="80"/>
      <c r="K700" s="80"/>
      <c r="L700" s="80"/>
      <c r="M700" s="80"/>
    </row>
    <row r="701" spans="2:13">
      <c r="B701" s="79"/>
      <c r="C701" s="80"/>
      <c r="D701" s="80"/>
      <c r="E701" s="80"/>
      <c r="F701" s="80"/>
      <c r="G701" s="80"/>
      <c r="H701" s="80"/>
      <c r="J701" s="80"/>
      <c r="K701" s="80"/>
      <c r="L701" s="80"/>
      <c r="M701" s="80"/>
    </row>
    <row r="702" spans="2:13">
      <c r="B702" s="79"/>
      <c r="C702" s="80"/>
      <c r="D702" s="80"/>
      <c r="E702" s="80"/>
      <c r="F702" s="80"/>
      <c r="G702" s="80"/>
      <c r="H702" s="80"/>
      <c r="J702" s="80"/>
      <c r="K702" s="80"/>
      <c r="L702" s="80"/>
      <c r="M702" s="80"/>
    </row>
    <row r="703" spans="2:13">
      <c r="B703" s="79"/>
      <c r="C703" s="80"/>
      <c r="D703" s="80"/>
      <c r="E703" s="80"/>
      <c r="F703" s="80"/>
      <c r="G703" s="80"/>
      <c r="H703" s="80"/>
      <c r="J703" s="80"/>
      <c r="K703" s="80"/>
      <c r="L703" s="80"/>
      <c r="M703" s="80"/>
    </row>
    <row r="704" spans="2:13">
      <c r="B704" s="79"/>
      <c r="C704" s="80"/>
      <c r="D704" s="80"/>
      <c r="E704" s="80"/>
      <c r="F704" s="80"/>
      <c r="G704" s="80"/>
      <c r="H704" s="80"/>
      <c r="J704" s="80"/>
      <c r="K704" s="80"/>
      <c r="L704" s="80"/>
      <c r="M704" s="80"/>
    </row>
    <row r="705" spans="2:13">
      <c r="B705" s="79"/>
      <c r="C705" s="80"/>
      <c r="D705" s="80"/>
      <c r="E705" s="80"/>
      <c r="F705" s="80"/>
      <c r="G705" s="80"/>
      <c r="H705" s="80"/>
      <c r="J705" s="80"/>
      <c r="K705" s="80"/>
      <c r="L705" s="80"/>
      <c r="M705" s="80"/>
    </row>
    <row r="706" spans="2:13">
      <c r="B706" s="79"/>
      <c r="C706" s="80"/>
      <c r="D706" s="80"/>
      <c r="E706" s="80"/>
      <c r="F706" s="80"/>
      <c r="G706" s="80"/>
      <c r="H706" s="80"/>
      <c r="J706" s="80"/>
      <c r="K706" s="80"/>
      <c r="L706" s="80"/>
      <c r="M706" s="80"/>
    </row>
    <row r="707" spans="2:13">
      <c r="B707" s="79"/>
      <c r="C707" s="80"/>
      <c r="D707" s="80"/>
      <c r="E707" s="80"/>
      <c r="F707" s="80"/>
      <c r="G707" s="80"/>
      <c r="H707" s="80"/>
      <c r="J707" s="80"/>
      <c r="K707" s="80"/>
      <c r="L707" s="80"/>
      <c r="M707" s="80"/>
    </row>
    <row r="708" spans="2:13">
      <c r="B708" s="79"/>
      <c r="C708" s="80"/>
      <c r="D708" s="80"/>
      <c r="E708" s="80"/>
      <c r="F708" s="80"/>
      <c r="G708" s="80"/>
      <c r="H708" s="80"/>
      <c r="J708" s="80"/>
      <c r="K708" s="80"/>
      <c r="L708" s="80"/>
      <c r="M708" s="80"/>
    </row>
    <row r="709" spans="2:13">
      <c r="B709" s="79"/>
      <c r="C709" s="80"/>
      <c r="D709" s="80"/>
      <c r="E709" s="80"/>
      <c r="F709" s="80"/>
      <c r="G709" s="80"/>
      <c r="H709" s="80"/>
      <c r="J709" s="80"/>
      <c r="K709" s="80"/>
      <c r="L709" s="80"/>
      <c r="M709" s="80"/>
    </row>
    <row r="710" spans="2:13">
      <c r="B710" s="79"/>
      <c r="C710" s="80"/>
      <c r="D710" s="80"/>
      <c r="E710" s="80"/>
      <c r="F710" s="80"/>
      <c r="G710" s="80"/>
      <c r="H710" s="80"/>
      <c r="J710" s="80"/>
      <c r="K710" s="80"/>
      <c r="L710" s="80"/>
      <c r="M710" s="80"/>
    </row>
    <row r="711" spans="2:13">
      <c r="B711" s="79"/>
      <c r="C711" s="80"/>
      <c r="D711" s="80"/>
      <c r="E711" s="80"/>
      <c r="F711" s="80"/>
      <c r="G711" s="80"/>
      <c r="H711" s="80"/>
      <c r="J711" s="80"/>
      <c r="K711" s="80"/>
      <c r="L711" s="80"/>
      <c r="M711" s="80"/>
    </row>
    <row r="712" spans="2:13">
      <c r="B712" s="79"/>
      <c r="C712" s="80"/>
      <c r="D712" s="80"/>
      <c r="E712" s="80"/>
      <c r="F712" s="80"/>
      <c r="G712" s="80"/>
      <c r="H712" s="80"/>
      <c r="J712" s="80"/>
      <c r="K712" s="80"/>
      <c r="L712" s="80"/>
      <c r="M712" s="80"/>
    </row>
    <row r="713" spans="2:13">
      <c r="B713" s="79"/>
      <c r="C713" s="80"/>
      <c r="D713" s="80"/>
      <c r="E713" s="80"/>
      <c r="F713" s="80"/>
      <c r="G713" s="80"/>
      <c r="H713" s="80"/>
      <c r="J713" s="80"/>
      <c r="K713" s="80"/>
      <c r="L713" s="80"/>
      <c r="M713" s="80"/>
    </row>
    <row r="714" spans="2:13">
      <c r="B714" s="79"/>
      <c r="C714" s="80"/>
      <c r="D714" s="80"/>
      <c r="E714" s="80"/>
      <c r="F714" s="80"/>
      <c r="G714" s="80"/>
      <c r="H714" s="80"/>
      <c r="J714" s="80"/>
      <c r="K714" s="80"/>
      <c r="L714" s="80"/>
      <c r="M714" s="80"/>
    </row>
    <row r="715" spans="2:13">
      <c r="B715" s="79"/>
      <c r="C715" s="80"/>
      <c r="D715" s="80"/>
      <c r="E715" s="80"/>
      <c r="F715" s="80"/>
      <c r="G715" s="80"/>
      <c r="H715" s="80"/>
      <c r="J715" s="80"/>
      <c r="K715" s="80"/>
      <c r="L715" s="80"/>
      <c r="M715" s="80"/>
    </row>
    <row r="716" spans="2:13">
      <c r="B716" s="79"/>
      <c r="C716" s="80"/>
      <c r="D716" s="80"/>
      <c r="E716" s="80"/>
      <c r="F716" s="80"/>
      <c r="G716" s="80"/>
      <c r="H716" s="80"/>
      <c r="J716" s="80"/>
      <c r="K716" s="80"/>
      <c r="L716" s="80"/>
      <c r="M716" s="80"/>
    </row>
    <row r="717" spans="2:13">
      <c r="B717" s="79"/>
      <c r="C717" s="80"/>
      <c r="D717" s="80"/>
      <c r="E717" s="80"/>
      <c r="F717" s="80"/>
      <c r="G717" s="80"/>
      <c r="H717" s="80"/>
      <c r="J717" s="80"/>
      <c r="K717" s="80"/>
      <c r="L717" s="80"/>
      <c r="M717" s="80"/>
    </row>
    <row r="718" spans="2:13">
      <c r="B718" s="79"/>
      <c r="C718" s="80"/>
      <c r="D718" s="80"/>
      <c r="E718" s="80"/>
      <c r="F718" s="80"/>
      <c r="G718" s="80"/>
      <c r="H718" s="80"/>
      <c r="J718" s="80"/>
      <c r="K718" s="80"/>
      <c r="L718" s="80"/>
      <c r="M718" s="80"/>
    </row>
    <row r="719" spans="2:13">
      <c r="B719" s="79"/>
      <c r="C719" s="80"/>
      <c r="D719" s="80"/>
      <c r="E719" s="80"/>
      <c r="F719" s="80"/>
      <c r="G719" s="80"/>
      <c r="H719" s="80"/>
      <c r="J719" s="80"/>
      <c r="K719" s="80"/>
      <c r="L719" s="80"/>
      <c r="M719" s="80"/>
    </row>
    <row r="720" spans="2:13">
      <c r="B720" s="79"/>
      <c r="C720" s="80"/>
      <c r="D720" s="80"/>
      <c r="E720" s="80"/>
      <c r="F720" s="80"/>
      <c r="G720" s="80"/>
      <c r="H720" s="80"/>
      <c r="J720" s="80"/>
      <c r="K720" s="80"/>
      <c r="L720" s="80"/>
      <c r="M720" s="80"/>
    </row>
    <row r="721" spans="2:13">
      <c r="B721" s="79"/>
      <c r="C721" s="80"/>
      <c r="D721" s="80"/>
      <c r="E721" s="80"/>
      <c r="F721" s="80"/>
      <c r="G721" s="80"/>
      <c r="H721" s="80"/>
      <c r="J721" s="80"/>
      <c r="K721" s="80"/>
      <c r="L721" s="80"/>
      <c r="M721" s="80"/>
    </row>
    <row r="722" spans="2:13">
      <c r="B722" s="79"/>
      <c r="C722" s="80"/>
      <c r="D722" s="80"/>
      <c r="E722" s="80"/>
      <c r="F722" s="80"/>
      <c r="G722" s="80"/>
      <c r="H722" s="80"/>
      <c r="J722" s="80"/>
      <c r="K722" s="80"/>
      <c r="L722" s="80"/>
      <c r="M722" s="80"/>
    </row>
    <row r="723" spans="2:13">
      <c r="B723" s="79"/>
      <c r="C723" s="80"/>
      <c r="D723" s="80"/>
      <c r="E723" s="80"/>
      <c r="F723" s="80"/>
      <c r="G723" s="80"/>
      <c r="H723" s="80"/>
      <c r="J723" s="80"/>
      <c r="K723" s="80"/>
      <c r="L723" s="80"/>
      <c r="M723" s="80"/>
    </row>
    <row r="724" spans="2:13">
      <c r="B724" s="79"/>
      <c r="C724" s="80"/>
      <c r="D724" s="80"/>
      <c r="E724" s="80"/>
      <c r="F724" s="80"/>
      <c r="G724" s="80"/>
      <c r="H724" s="80"/>
      <c r="J724" s="80"/>
      <c r="K724" s="80"/>
      <c r="L724" s="80"/>
      <c r="M724" s="80"/>
    </row>
    <row r="725" spans="2:13">
      <c r="B725" s="79"/>
      <c r="C725" s="80"/>
      <c r="D725" s="80"/>
      <c r="E725" s="80"/>
      <c r="F725" s="80"/>
      <c r="G725" s="80"/>
      <c r="H725" s="80"/>
      <c r="J725" s="80"/>
      <c r="K725" s="80"/>
      <c r="L725" s="80"/>
      <c r="M725" s="80"/>
    </row>
    <row r="726" spans="2:13">
      <c r="B726" s="79"/>
      <c r="C726" s="80"/>
      <c r="D726" s="80"/>
      <c r="E726" s="80"/>
      <c r="F726" s="80"/>
      <c r="G726" s="80"/>
      <c r="H726" s="80"/>
      <c r="J726" s="80"/>
      <c r="K726" s="80"/>
      <c r="L726" s="80"/>
      <c r="M726" s="80"/>
    </row>
    <row r="727" spans="2:13">
      <c r="B727" s="79"/>
      <c r="C727" s="80"/>
      <c r="D727" s="80"/>
      <c r="E727" s="80"/>
      <c r="F727" s="80"/>
      <c r="G727" s="80"/>
      <c r="H727" s="80"/>
      <c r="J727" s="80"/>
      <c r="K727" s="80"/>
      <c r="L727" s="80"/>
      <c r="M727" s="80"/>
    </row>
    <row r="728" spans="2:13">
      <c r="B728" s="79"/>
      <c r="C728" s="80"/>
      <c r="D728" s="80"/>
      <c r="E728" s="80"/>
      <c r="F728" s="80"/>
      <c r="G728" s="80"/>
      <c r="H728" s="80"/>
      <c r="J728" s="80"/>
      <c r="K728" s="80"/>
      <c r="L728" s="80"/>
      <c r="M728" s="80"/>
    </row>
    <row r="729" spans="2:13">
      <c r="B729" s="79"/>
      <c r="C729" s="80"/>
      <c r="D729" s="80"/>
      <c r="E729" s="80"/>
      <c r="F729" s="80"/>
      <c r="G729" s="80"/>
      <c r="H729" s="80"/>
      <c r="J729" s="80"/>
      <c r="K729" s="80"/>
      <c r="L729" s="80"/>
      <c r="M729" s="80"/>
    </row>
    <row r="730" spans="2:13">
      <c r="B730" s="79"/>
      <c r="C730" s="80"/>
      <c r="D730" s="80"/>
      <c r="E730" s="80"/>
      <c r="F730" s="80"/>
      <c r="G730" s="80"/>
      <c r="H730" s="80"/>
      <c r="J730" s="80"/>
      <c r="K730" s="80"/>
      <c r="L730" s="80"/>
      <c r="M730" s="80"/>
    </row>
    <row r="731" spans="2:13">
      <c r="B731" s="79"/>
      <c r="C731" s="80"/>
      <c r="D731" s="80"/>
      <c r="E731" s="80"/>
      <c r="F731" s="80"/>
      <c r="G731" s="80"/>
      <c r="H731" s="80"/>
      <c r="J731" s="80"/>
      <c r="K731" s="80"/>
      <c r="L731" s="80"/>
      <c r="M731" s="80"/>
    </row>
    <row r="732" spans="2:13">
      <c r="B732" s="79"/>
      <c r="C732" s="80"/>
      <c r="D732" s="80"/>
      <c r="E732" s="80"/>
      <c r="F732" s="80"/>
      <c r="G732" s="80"/>
      <c r="H732" s="80"/>
      <c r="J732" s="80"/>
      <c r="K732" s="80"/>
      <c r="L732" s="80"/>
      <c r="M732" s="80"/>
    </row>
    <row r="733" spans="2:13">
      <c r="B733" s="79"/>
      <c r="C733" s="80"/>
      <c r="D733" s="80"/>
      <c r="E733" s="80"/>
      <c r="F733" s="80"/>
      <c r="G733" s="80"/>
      <c r="H733" s="80"/>
      <c r="J733" s="80"/>
      <c r="K733" s="80"/>
      <c r="L733" s="80"/>
      <c r="M733" s="80"/>
    </row>
    <row r="734" spans="2:13">
      <c r="B734" s="79"/>
      <c r="C734" s="80"/>
      <c r="D734" s="80"/>
      <c r="E734" s="80"/>
      <c r="F734" s="80"/>
      <c r="G734" s="80"/>
      <c r="H734" s="80"/>
      <c r="J734" s="80"/>
      <c r="K734" s="80"/>
      <c r="L734" s="80"/>
      <c r="M734" s="80"/>
    </row>
    <row r="735" spans="2:13">
      <c r="B735" s="79"/>
      <c r="C735" s="80"/>
      <c r="D735" s="80"/>
      <c r="E735" s="80"/>
      <c r="F735" s="80"/>
      <c r="G735" s="80"/>
      <c r="H735" s="80"/>
      <c r="J735" s="80"/>
      <c r="K735" s="80"/>
      <c r="L735" s="80"/>
      <c r="M735" s="80"/>
    </row>
    <row r="736" spans="2:13">
      <c r="B736" s="79"/>
      <c r="C736" s="80"/>
      <c r="D736" s="80"/>
      <c r="E736" s="80"/>
      <c r="F736" s="80"/>
      <c r="G736" s="80"/>
      <c r="H736" s="80"/>
      <c r="J736" s="80"/>
      <c r="K736" s="80"/>
      <c r="L736" s="80"/>
      <c r="M736" s="80"/>
    </row>
    <row r="737" spans="2:13">
      <c r="B737" s="79"/>
      <c r="C737" s="80"/>
      <c r="D737" s="80"/>
      <c r="E737" s="80"/>
      <c r="F737" s="80"/>
      <c r="G737" s="80"/>
      <c r="H737" s="80"/>
      <c r="J737" s="80"/>
      <c r="K737" s="80"/>
      <c r="L737" s="80"/>
      <c r="M737" s="80"/>
    </row>
    <row r="738" spans="2:13">
      <c r="B738" s="79"/>
      <c r="C738" s="80"/>
      <c r="D738" s="80"/>
      <c r="E738" s="80"/>
      <c r="F738" s="80"/>
      <c r="G738" s="80"/>
      <c r="H738" s="80"/>
      <c r="J738" s="80"/>
      <c r="K738" s="80"/>
      <c r="L738" s="80"/>
      <c r="M738" s="80"/>
    </row>
    <row r="739" spans="2:13">
      <c r="B739" s="79"/>
      <c r="C739" s="80"/>
      <c r="D739" s="80"/>
      <c r="E739" s="80"/>
      <c r="F739" s="80"/>
      <c r="G739" s="80"/>
      <c r="H739" s="80"/>
      <c r="J739" s="80"/>
      <c r="K739" s="80"/>
      <c r="L739" s="80"/>
      <c r="M739" s="80"/>
    </row>
    <row r="740" spans="2:13">
      <c r="B740" s="79"/>
      <c r="C740" s="80"/>
      <c r="D740" s="80"/>
      <c r="E740" s="80"/>
      <c r="F740" s="80"/>
      <c r="G740" s="80"/>
      <c r="H740" s="80"/>
      <c r="J740" s="80"/>
      <c r="K740" s="80"/>
      <c r="L740" s="80"/>
      <c r="M740" s="80"/>
    </row>
    <row r="741" spans="2:13">
      <c r="B741" s="79"/>
      <c r="C741" s="80"/>
      <c r="D741" s="80"/>
      <c r="E741" s="80"/>
      <c r="F741" s="80"/>
      <c r="G741" s="80"/>
      <c r="H741" s="80"/>
      <c r="J741" s="80"/>
      <c r="K741" s="80"/>
      <c r="L741" s="80"/>
      <c r="M741" s="80"/>
    </row>
    <row r="742" spans="2:13">
      <c r="B742" s="79"/>
      <c r="C742" s="80"/>
      <c r="D742" s="80"/>
      <c r="E742" s="80"/>
      <c r="F742" s="80"/>
      <c r="G742" s="80"/>
      <c r="H742" s="80"/>
      <c r="J742" s="80"/>
      <c r="K742" s="80"/>
      <c r="L742" s="80"/>
      <c r="M742" s="80"/>
    </row>
    <row r="743" spans="2:13">
      <c r="B743" s="79"/>
      <c r="C743" s="80"/>
      <c r="D743" s="80"/>
      <c r="E743" s="80"/>
      <c r="F743" s="80"/>
      <c r="G743" s="80"/>
      <c r="H743" s="80"/>
      <c r="J743" s="80"/>
      <c r="K743" s="80"/>
      <c r="L743" s="80"/>
      <c r="M743" s="80"/>
    </row>
    <row r="744" spans="2:13">
      <c r="B744" s="79"/>
      <c r="C744" s="80"/>
      <c r="D744" s="80"/>
      <c r="E744" s="80"/>
      <c r="F744" s="80"/>
      <c r="G744" s="80"/>
      <c r="H744" s="80"/>
      <c r="J744" s="80"/>
      <c r="K744" s="80"/>
      <c r="L744" s="80"/>
      <c r="M744" s="80"/>
    </row>
    <row r="745" spans="2:13">
      <c r="B745" s="79"/>
      <c r="C745" s="80"/>
      <c r="D745" s="80"/>
      <c r="E745" s="80"/>
      <c r="F745" s="80"/>
      <c r="G745" s="80"/>
      <c r="H745" s="80"/>
      <c r="J745" s="80"/>
      <c r="K745" s="80"/>
      <c r="L745" s="80"/>
      <c r="M745" s="80"/>
    </row>
    <row r="746" spans="2:13">
      <c r="B746" s="79"/>
      <c r="C746" s="80"/>
      <c r="D746" s="80"/>
      <c r="E746" s="80"/>
      <c r="F746" s="80"/>
      <c r="G746" s="80"/>
      <c r="H746" s="80"/>
      <c r="J746" s="80"/>
      <c r="K746" s="80"/>
      <c r="L746" s="80"/>
      <c r="M746" s="80"/>
    </row>
    <row r="747" spans="2:13">
      <c r="B747" s="79"/>
      <c r="C747" s="80"/>
      <c r="D747" s="80"/>
      <c r="E747" s="80"/>
      <c r="F747" s="80"/>
      <c r="G747" s="80"/>
      <c r="H747" s="80"/>
      <c r="J747" s="80"/>
      <c r="K747" s="80"/>
      <c r="L747" s="80"/>
      <c r="M747" s="80"/>
    </row>
    <row r="748" spans="2:13">
      <c r="B748" s="79"/>
      <c r="C748" s="80"/>
      <c r="D748" s="80"/>
      <c r="E748" s="80"/>
      <c r="F748" s="80"/>
      <c r="G748" s="80"/>
      <c r="H748" s="80"/>
      <c r="J748" s="80"/>
      <c r="K748" s="80"/>
      <c r="L748" s="80"/>
      <c r="M748" s="80"/>
    </row>
    <row r="749" spans="2:13">
      <c r="B749" s="79"/>
      <c r="C749" s="80"/>
      <c r="D749" s="80"/>
      <c r="E749" s="80"/>
      <c r="F749" s="80"/>
      <c r="G749" s="80"/>
      <c r="H749" s="80"/>
      <c r="J749" s="80"/>
      <c r="K749" s="80"/>
      <c r="L749" s="80"/>
      <c r="M749" s="80"/>
    </row>
    <row r="750" spans="2:13">
      <c r="B750" s="79"/>
      <c r="C750" s="80"/>
      <c r="D750" s="80"/>
      <c r="E750" s="80"/>
      <c r="F750" s="80"/>
      <c r="G750" s="80"/>
      <c r="H750" s="80"/>
      <c r="J750" s="80"/>
      <c r="K750" s="80"/>
      <c r="L750" s="80"/>
      <c r="M750" s="80"/>
    </row>
    <row r="751" spans="2:13">
      <c r="B751" s="79"/>
      <c r="C751" s="80"/>
      <c r="D751" s="80"/>
      <c r="E751" s="80"/>
      <c r="F751" s="80"/>
      <c r="G751" s="80"/>
      <c r="H751" s="80"/>
      <c r="J751" s="80"/>
      <c r="K751" s="80"/>
      <c r="L751" s="80"/>
      <c r="M751" s="80"/>
    </row>
    <row r="752" spans="2:13">
      <c r="B752" s="79"/>
      <c r="C752" s="80"/>
      <c r="D752" s="80"/>
      <c r="E752" s="80"/>
      <c r="F752" s="80"/>
      <c r="G752" s="80"/>
      <c r="H752" s="80"/>
      <c r="J752" s="80"/>
      <c r="K752" s="80"/>
      <c r="L752" s="80"/>
      <c r="M752" s="80"/>
    </row>
    <row r="753" spans="2:13">
      <c r="B753" s="79"/>
      <c r="C753" s="80"/>
      <c r="D753" s="80"/>
      <c r="E753" s="80"/>
      <c r="F753" s="80"/>
      <c r="G753" s="80"/>
      <c r="H753" s="80"/>
      <c r="J753" s="80"/>
      <c r="K753" s="80"/>
      <c r="L753" s="80"/>
      <c r="M753" s="80"/>
    </row>
    <row r="754" spans="2:13">
      <c r="B754" s="79"/>
      <c r="C754" s="80"/>
      <c r="D754" s="80"/>
      <c r="E754" s="80"/>
      <c r="F754" s="80"/>
      <c r="G754" s="80"/>
      <c r="H754" s="80"/>
      <c r="J754" s="80"/>
      <c r="K754" s="80"/>
      <c r="L754" s="80"/>
      <c r="M754" s="80"/>
    </row>
    <row r="755" spans="2:13">
      <c r="B755" s="79"/>
      <c r="C755" s="80"/>
      <c r="D755" s="80"/>
      <c r="E755" s="80"/>
      <c r="F755" s="80"/>
      <c r="G755" s="80"/>
      <c r="H755" s="80"/>
      <c r="J755" s="80"/>
      <c r="K755" s="80"/>
      <c r="L755" s="80"/>
      <c r="M755" s="80"/>
    </row>
    <row r="756" spans="2:13">
      <c r="B756" s="79"/>
      <c r="C756" s="80"/>
      <c r="D756" s="80"/>
      <c r="E756" s="80"/>
      <c r="F756" s="80"/>
      <c r="G756" s="80"/>
      <c r="H756" s="80"/>
      <c r="J756" s="80"/>
      <c r="K756" s="80"/>
      <c r="L756" s="80"/>
      <c r="M756" s="80"/>
    </row>
    <row r="757" spans="2:13">
      <c r="B757" s="79"/>
      <c r="C757" s="80"/>
      <c r="D757" s="80"/>
      <c r="E757" s="80"/>
      <c r="F757" s="80"/>
      <c r="G757" s="80"/>
      <c r="H757" s="80"/>
      <c r="J757" s="80"/>
      <c r="K757" s="80"/>
      <c r="L757" s="80"/>
      <c r="M757" s="80"/>
    </row>
    <row r="758" spans="2:13">
      <c r="B758" s="79"/>
      <c r="C758" s="80"/>
      <c r="D758" s="80"/>
      <c r="E758" s="80"/>
      <c r="F758" s="80"/>
      <c r="G758" s="80"/>
      <c r="H758" s="80"/>
      <c r="J758" s="80"/>
      <c r="K758" s="80"/>
      <c r="L758" s="80"/>
      <c r="M758" s="80"/>
    </row>
    <row r="759" spans="2:13">
      <c r="B759" s="79"/>
      <c r="C759" s="80"/>
      <c r="D759" s="80"/>
      <c r="E759" s="80"/>
      <c r="F759" s="80"/>
      <c r="G759" s="80"/>
      <c r="H759" s="80"/>
      <c r="J759" s="80"/>
      <c r="K759" s="80"/>
      <c r="L759" s="80"/>
      <c r="M759" s="80"/>
    </row>
    <row r="760" spans="2:13">
      <c r="B760" s="79"/>
      <c r="C760" s="80"/>
      <c r="D760" s="80"/>
      <c r="E760" s="80"/>
      <c r="F760" s="80"/>
      <c r="G760" s="80"/>
      <c r="H760" s="80"/>
      <c r="J760" s="80"/>
      <c r="K760" s="80"/>
      <c r="L760" s="80"/>
      <c r="M760" s="80"/>
    </row>
    <row r="761" spans="2:13">
      <c r="B761" s="79"/>
      <c r="C761" s="80"/>
      <c r="D761" s="80"/>
      <c r="E761" s="80"/>
      <c r="F761" s="80"/>
      <c r="G761" s="80"/>
      <c r="H761" s="80"/>
      <c r="J761" s="80"/>
      <c r="K761" s="80"/>
      <c r="L761" s="80"/>
      <c r="M761" s="80"/>
    </row>
    <row r="762" spans="2:13">
      <c r="B762" s="79"/>
      <c r="C762" s="80"/>
      <c r="D762" s="80"/>
      <c r="E762" s="80"/>
      <c r="F762" s="80"/>
      <c r="G762" s="80"/>
      <c r="H762" s="80"/>
      <c r="J762" s="80"/>
      <c r="K762" s="80"/>
      <c r="L762" s="80"/>
      <c r="M762" s="80"/>
    </row>
    <row r="763" spans="2:13">
      <c r="B763" s="79"/>
      <c r="C763" s="80"/>
      <c r="D763" s="80"/>
      <c r="E763" s="80"/>
      <c r="F763" s="80"/>
      <c r="G763" s="80"/>
      <c r="H763" s="80"/>
      <c r="J763" s="80"/>
      <c r="K763" s="80"/>
      <c r="L763" s="80"/>
      <c r="M763" s="80"/>
    </row>
    <row r="764" spans="2:13">
      <c r="B764" s="79"/>
      <c r="C764" s="80"/>
      <c r="D764" s="80"/>
      <c r="E764" s="80"/>
      <c r="F764" s="80"/>
      <c r="G764" s="80"/>
      <c r="H764" s="80"/>
      <c r="J764" s="80"/>
      <c r="K764" s="80"/>
      <c r="L764" s="80"/>
      <c r="M764" s="80"/>
    </row>
    <row r="765" spans="2:13">
      <c r="B765" s="79"/>
      <c r="C765" s="80"/>
      <c r="D765" s="80"/>
      <c r="E765" s="80"/>
      <c r="F765" s="80"/>
      <c r="G765" s="80"/>
      <c r="H765" s="80"/>
      <c r="J765" s="80"/>
      <c r="K765" s="80"/>
      <c r="L765" s="80"/>
      <c r="M765" s="80"/>
    </row>
    <row r="766" spans="2:13">
      <c r="B766" s="79"/>
      <c r="C766" s="80"/>
      <c r="D766" s="80"/>
      <c r="E766" s="80"/>
      <c r="F766" s="80"/>
      <c r="G766" s="80"/>
      <c r="H766" s="80"/>
      <c r="J766" s="80"/>
      <c r="K766" s="80"/>
      <c r="L766" s="80"/>
      <c r="M766" s="80"/>
    </row>
    <row r="767" spans="2:13">
      <c r="B767" s="79"/>
      <c r="C767" s="80"/>
      <c r="D767" s="80"/>
      <c r="E767" s="80"/>
      <c r="F767" s="80"/>
      <c r="G767" s="80"/>
      <c r="H767" s="80"/>
      <c r="J767" s="80"/>
      <c r="K767" s="80"/>
      <c r="L767" s="80"/>
      <c r="M767" s="80"/>
    </row>
    <row r="768" spans="2:13">
      <c r="B768" s="79"/>
      <c r="C768" s="80"/>
      <c r="D768" s="80"/>
      <c r="E768" s="80"/>
      <c r="F768" s="80"/>
      <c r="G768" s="80"/>
      <c r="H768" s="80"/>
      <c r="J768" s="80"/>
      <c r="K768" s="80"/>
      <c r="L768" s="80"/>
      <c r="M768" s="80"/>
    </row>
    <row r="769" spans="2:13">
      <c r="B769" s="79"/>
      <c r="C769" s="80"/>
      <c r="D769" s="80"/>
      <c r="E769" s="80"/>
      <c r="F769" s="80"/>
      <c r="G769" s="80"/>
      <c r="H769" s="80"/>
      <c r="J769" s="80"/>
      <c r="K769" s="80"/>
      <c r="L769" s="80"/>
      <c r="M769" s="80"/>
    </row>
    <row r="770" spans="2:13">
      <c r="B770" s="79"/>
      <c r="C770" s="80"/>
      <c r="D770" s="80"/>
      <c r="E770" s="80"/>
      <c r="F770" s="80"/>
      <c r="G770" s="80"/>
      <c r="H770" s="80"/>
      <c r="J770" s="80"/>
      <c r="K770" s="80"/>
      <c r="L770" s="80"/>
      <c r="M770" s="80"/>
    </row>
    <row r="771" spans="2:13">
      <c r="B771" s="79"/>
      <c r="C771" s="80"/>
      <c r="D771" s="80"/>
      <c r="E771" s="80"/>
      <c r="F771" s="80"/>
      <c r="G771" s="80"/>
      <c r="H771" s="80"/>
      <c r="J771" s="80"/>
      <c r="K771" s="80"/>
      <c r="L771" s="80"/>
      <c r="M771" s="80"/>
    </row>
    <row r="772" spans="2:13">
      <c r="B772" s="79"/>
      <c r="C772" s="80"/>
      <c r="D772" s="80"/>
      <c r="E772" s="80"/>
      <c r="F772" s="80"/>
      <c r="G772" s="80"/>
      <c r="H772" s="80"/>
      <c r="J772" s="80"/>
      <c r="K772" s="80"/>
      <c r="L772" s="80"/>
      <c r="M772" s="80"/>
    </row>
    <row r="773" spans="2:13">
      <c r="B773" s="79"/>
      <c r="C773" s="80"/>
      <c r="D773" s="80"/>
      <c r="E773" s="80"/>
      <c r="F773" s="80"/>
      <c r="G773" s="80"/>
      <c r="H773" s="80"/>
      <c r="J773" s="80"/>
      <c r="K773" s="80"/>
      <c r="L773" s="80"/>
      <c r="M773" s="80"/>
    </row>
    <row r="774" spans="2:13">
      <c r="B774" s="79"/>
      <c r="C774" s="80"/>
      <c r="D774" s="80"/>
      <c r="E774" s="80"/>
      <c r="F774" s="80"/>
      <c r="G774" s="80"/>
      <c r="H774" s="80"/>
      <c r="J774" s="80"/>
      <c r="K774" s="80"/>
      <c r="L774" s="80"/>
      <c r="M774" s="80"/>
    </row>
    <row r="775" spans="2:13">
      <c r="B775" s="79"/>
      <c r="C775" s="80"/>
      <c r="D775" s="80"/>
      <c r="E775" s="80"/>
      <c r="F775" s="80"/>
      <c r="G775" s="80"/>
      <c r="H775" s="80"/>
      <c r="J775" s="80"/>
      <c r="K775" s="80"/>
      <c r="L775" s="80"/>
      <c r="M775" s="80"/>
    </row>
    <row r="776" spans="2:13">
      <c r="B776" s="79"/>
      <c r="C776" s="80"/>
      <c r="D776" s="80"/>
      <c r="E776" s="80"/>
      <c r="F776" s="80"/>
      <c r="G776" s="80"/>
      <c r="H776" s="80"/>
      <c r="J776" s="80"/>
      <c r="K776" s="80"/>
      <c r="L776" s="80"/>
      <c r="M776" s="80"/>
    </row>
    <row r="777" spans="2:13">
      <c r="B777" s="79"/>
      <c r="C777" s="80"/>
      <c r="D777" s="80"/>
      <c r="E777" s="80"/>
      <c r="F777" s="80"/>
      <c r="G777" s="80"/>
      <c r="H777" s="80"/>
      <c r="J777" s="80"/>
      <c r="K777" s="80"/>
      <c r="L777" s="80"/>
      <c r="M777" s="80"/>
    </row>
    <row r="778" spans="2:13">
      <c r="B778" s="79"/>
      <c r="C778" s="80"/>
      <c r="D778" s="80"/>
      <c r="E778" s="80"/>
      <c r="F778" s="80"/>
      <c r="G778" s="80"/>
      <c r="H778" s="80"/>
      <c r="J778" s="80"/>
      <c r="K778" s="80"/>
      <c r="L778" s="80"/>
      <c r="M778" s="80"/>
    </row>
    <row r="779" spans="2:13">
      <c r="B779" s="79"/>
      <c r="C779" s="80"/>
      <c r="D779" s="80"/>
      <c r="E779" s="80"/>
      <c r="F779" s="80"/>
      <c r="G779" s="80"/>
      <c r="H779" s="80"/>
      <c r="J779" s="80"/>
      <c r="K779" s="80"/>
      <c r="L779" s="80"/>
      <c r="M779" s="80"/>
    </row>
    <row r="780" spans="2:13">
      <c r="B780" s="79"/>
      <c r="C780" s="80"/>
      <c r="D780" s="80"/>
      <c r="E780" s="80"/>
      <c r="F780" s="80"/>
      <c r="G780" s="80"/>
      <c r="H780" s="80"/>
      <c r="J780" s="80"/>
      <c r="K780" s="80"/>
      <c r="L780" s="80"/>
      <c r="M780" s="80"/>
    </row>
    <row r="781" spans="2:13">
      <c r="B781" s="79"/>
      <c r="C781" s="80"/>
      <c r="D781" s="80"/>
      <c r="E781" s="80"/>
      <c r="F781" s="80"/>
      <c r="G781" s="80"/>
      <c r="H781" s="80"/>
      <c r="J781" s="80"/>
      <c r="K781" s="80"/>
      <c r="L781" s="80"/>
      <c r="M781" s="80"/>
    </row>
    <row r="782" spans="2:13">
      <c r="B782" s="79"/>
      <c r="C782" s="80"/>
      <c r="D782" s="80"/>
      <c r="E782" s="80"/>
      <c r="F782" s="80"/>
      <c r="G782" s="80"/>
      <c r="H782" s="80"/>
      <c r="J782" s="80"/>
      <c r="K782" s="80"/>
      <c r="L782" s="80"/>
      <c r="M782" s="80"/>
    </row>
    <row r="783" spans="2:13">
      <c r="B783" s="79"/>
      <c r="C783" s="80"/>
      <c r="D783" s="80"/>
      <c r="E783" s="80"/>
      <c r="F783" s="80"/>
      <c r="G783" s="80"/>
      <c r="H783" s="80"/>
      <c r="J783" s="80"/>
      <c r="K783" s="80"/>
      <c r="L783" s="80"/>
      <c r="M783" s="80"/>
    </row>
    <row r="784" spans="2:13">
      <c r="B784" s="79"/>
      <c r="C784" s="80"/>
      <c r="D784" s="80"/>
      <c r="E784" s="80"/>
      <c r="F784" s="80"/>
      <c r="G784" s="80"/>
      <c r="H784" s="80"/>
      <c r="J784" s="80"/>
      <c r="K784" s="80"/>
      <c r="L784" s="80"/>
      <c r="M784" s="80"/>
    </row>
    <row r="785" spans="2:13">
      <c r="B785" s="79"/>
      <c r="C785" s="80"/>
      <c r="D785" s="80"/>
      <c r="E785" s="80"/>
      <c r="F785" s="80"/>
      <c r="G785" s="80"/>
      <c r="H785" s="80"/>
      <c r="J785" s="80"/>
      <c r="K785" s="80"/>
      <c r="L785" s="80"/>
      <c r="M785" s="80"/>
    </row>
    <row r="786" spans="2:13">
      <c r="B786" s="79"/>
      <c r="C786" s="80"/>
      <c r="D786" s="80"/>
      <c r="E786" s="80"/>
      <c r="F786" s="80"/>
      <c r="G786" s="80"/>
      <c r="H786" s="80"/>
      <c r="J786" s="80"/>
      <c r="K786" s="80"/>
      <c r="L786" s="80"/>
      <c r="M786" s="80"/>
    </row>
    <row r="787" spans="2:13">
      <c r="B787" s="79"/>
      <c r="C787" s="80"/>
      <c r="D787" s="80"/>
      <c r="E787" s="80"/>
      <c r="F787" s="80"/>
      <c r="G787" s="80"/>
      <c r="H787" s="80"/>
      <c r="J787" s="80"/>
      <c r="K787" s="80"/>
      <c r="L787" s="80"/>
      <c r="M787" s="80"/>
    </row>
    <row r="788" spans="2:13">
      <c r="B788" s="79"/>
      <c r="C788" s="80"/>
      <c r="D788" s="80"/>
      <c r="E788" s="80"/>
      <c r="F788" s="80"/>
      <c r="G788" s="80"/>
      <c r="H788" s="80"/>
      <c r="J788" s="80"/>
      <c r="K788" s="80"/>
      <c r="L788" s="80"/>
      <c r="M788" s="80"/>
    </row>
    <row r="789" spans="2:13">
      <c r="B789" s="79"/>
      <c r="C789" s="80"/>
      <c r="D789" s="80"/>
      <c r="E789" s="80"/>
      <c r="F789" s="80"/>
      <c r="G789" s="80"/>
      <c r="H789" s="80"/>
      <c r="J789" s="80"/>
      <c r="K789" s="80"/>
      <c r="L789" s="80"/>
      <c r="M789" s="80"/>
    </row>
    <row r="790" spans="2:13">
      <c r="B790" s="79"/>
      <c r="C790" s="80"/>
      <c r="D790" s="80"/>
      <c r="E790" s="80"/>
      <c r="F790" s="80"/>
      <c r="G790" s="80"/>
      <c r="H790" s="80"/>
      <c r="J790" s="80"/>
      <c r="K790" s="80"/>
      <c r="L790" s="80"/>
      <c r="M790" s="80"/>
    </row>
    <row r="791" spans="2:13">
      <c r="B791" s="79"/>
      <c r="C791" s="80"/>
      <c r="D791" s="80"/>
      <c r="E791" s="80"/>
      <c r="F791" s="80"/>
      <c r="G791" s="80"/>
      <c r="H791" s="80"/>
      <c r="J791" s="80"/>
      <c r="K791" s="80"/>
      <c r="L791" s="80"/>
      <c r="M791" s="80"/>
    </row>
    <row r="792" spans="2:13">
      <c r="B792" s="79"/>
      <c r="C792" s="80"/>
      <c r="D792" s="80"/>
      <c r="E792" s="80"/>
      <c r="F792" s="80"/>
      <c r="G792" s="80"/>
      <c r="H792" s="80"/>
      <c r="J792" s="80"/>
      <c r="K792" s="80"/>
      <c r="L792" s="80"/>
      <c r="M792" s="80"/>
    </row>
    <row r="793" spans="2:13">
      <c r="B793" s="79"/>
      <c r="C793" s="80"/>
      <c r="D793" s="80"/>
      <c r="E793" s="80"/>
      <c r="F793" s="80"/>
      <c r="G793" s="80"/>
      <c r="H793" s="80"/>
      <c r="J793" s="80"/>
      <c r="K793" s="80"/>
      <c r="L793" s="80"/>
      <c r="M793" s="80"/>
    </row>
    <row r="794" spans="2:13">
      <c r="B794" s="79"/>
      <c r="C794" s="80"/>
      <c r="D794" s="80"/>
      <c r="E794" s="80"/>
      <c r="F794" s="80"/>
      <c r="G794" s="80"/>
      <c r="H794" s="80"/>
      <c r="J794" s="80"/>
      <c r="K794" s="80"/>
      <c r="L794" s="80"/>
      <c r="M794" s="80"/>
    </row>
    <row r="795" spans="2:13">
      <c r="B795" s="79"/>
      <c r="C795" s="80"/>
      <c r="D795" s="80"/>
      <c r="E795" s="80"/>
      <c r="F795" s="80"/>
      <c r="G795" s="80"/>
      <c r="H795" s="80"/>
      <c r="J795" s="80"/>
      <c r="K795" s="80"/>
      <c r="L795" s="80"/>
      <c r="M795" s="80"/>
    </row>
    <row r="796" spans="2:13">
      <c r="B796" s="79"/>
      <c r="C796" s="80"/>
      <c r="D796" s="80"/>
      <c r="E796" s="80"/>
      <c r="F796" s="80"/>
      <c r="G796" s="80"/>
      <c r="H796" s="80"/>
      <c r="J796" s="80"/>
      <c r="K796" s="80"/>
      <c r="L796" s="80"/>
      <c r="M796" s="80"/>
    </row>
    <row r="797" spans="2:13">
      <c r="B797" s="79"/>
      <c r="C797" s="80"/>
      <c r="D797" s="80"/>
      <c r="E797" s="80"/>
      <c r="F797" s="80"/>
      <c r="G797" s="80"/>
      <c r="H797" s="80"/>
      <c r="J797" s="80"/>
      <c r="K797" s="80"/>
      <c r="L797" s="80"/>
      <c r="M797" s="80"/>
    </row>
    <row r="798" spans="2:13">
      <c r="B798" s="79"/>
      <c r="C798" s="80"/>
      <c r="D798" s="80"/>
      <c r="E798" s="80"/>
      <c r="F798" s="80"/>
      <c r="G798" s="80"/>
      <c r="H798" s="80"/>
      <c r="J798" s="80"/>
      <c r="K798" s="80"/>
      <c r="L798" s="80"/>
      <c r="M798" s="80"/>
    </row>
    <row r="799" spans="2:13">
      <c r="B799" s="79"/>
      <c r="C799" s="80"/>
      <c r="D799" s="80"/>
      <c r="E799" s="80"/>
      <c r="F799" s="80"/>
      <c r="G799" s="80"/>
      <c r="H799" s="80"/>
      <c r="J799" s="80"/>
      <c r="K799" s="80"/>
      <c r="L799" s="80"/>
      <c r="M799" s="80"/>
    </row>
    <row r="800" spans="2:13">
      <c r="B800" s="79"/>
      <c r="C800" s="80"/>
      <c r="D800" s="80"/>
      <c r="E800" s="80"/>
      <c r="F800" s="80"/>
      <c r="G800" s="80"/>
      <c r="H800" s="80"/>
      <c r="J800" s="80"/>
      <c r="K800" s="80"/>
      <c r="L800" s="80"/>
      <c r="M800" s="80"/>
    </row>
    <row r="801" spans="2:13">
      <c r="B801" s="79"/>
      <c r="C801" s="80"/>
      <c r="D801" s="80"/>
      <c r="E801" s="80"/>
      <c r="F801" s="80"/>
      <c r="G801" s="80"/>
      <c r="H801" s="80"/>
      <c r="J801" s="80"/>
      <c r="K801" s="80"/>
      <c r="L801" s="80"/>
      <c r="M801" s="80"/>
    </row>
    <row r="802" spans="2:13">
      <c r="B802" s="79"/>
      <c r="C802" s="80"/>
      <c r="D802" s="80"/>
      <c r="E802" s="80"/>
      <c r="F802" s="80"/>
      <c r="G802" s="80"/>
      <c r="H802" s="80"/>
      <c r="J802" s="80"/>
      <c r="K802" s="80"/>
      <c r="L802" s="80"/>
      <c r="M802" s="80"/>
    </row>
    <row r="803" spans="2:13">
      <c r="B803" s="79"/>
      <c r="C803" s="80"/>
      <c r="D803" s="80"/>
      <c r="E803" s="80"/>
      <c r="F803" s="80"/>
      <c r="G803" s="80"/>
      <c r="H803" s="80"/>
      <c r="J803" s="80"/>
      <c r="K803" s="80"/>
      <c r="L803" s="80"/>
      <c r="M803" s="80"/>
    </row>
    <row r="804" spans="2:13">
      <c r="B804" s="79"/>
      <c r="C804" s="80"/>
      <c r="D804" s="80"/>
      <c r="E804" s="80"/>
      <c r="F804" s="80"/>
      <c r="G804" s="80"/>
      <c r="H804" s="80"/>
      <c r="J804" s="80"/>
      <c r="K804" s="80"/>
      <c r="L804" s="80"/>
      <c r="M804" s="80"/>
    </row>
    <row r="805" spans="2:13">
      <c r="B805" s="79"/>
      <c r="C805" s="80"/>
      <c r="D805" s="80"/>
      <c r="E805" s="80"/>
      <c r="F805" s="80"/>
      <c r="G805" s="80"/>
      <c r="H805" s="80"/>
      <c r="J805" s="80"/>
      <c r="K805" s="80"/>
      <c r="L805" s="80"/>
      <c r="M805" s="80"/>
    </row>
    <row r="806" spans="2:13">
      <c r="B806" s="79"/>
      <c r="C806" s="80"/>
      <c r="D806" s="80"/>
      <c r="E806" s="80"/>
      <c r="F806" s="80"/>
      <c r="G806" s="80"/>
      <c r="H806" s="80"/>
      <c r="J806" s="80"/>
      <c r="K806" s="80"/>
      <c r="L806" s="80"/>
      <c r="M806" s="80"/>
    </row>
    <row r="807" spans="2:13">
      <c r="B807" s="79"/>
      <c r="C807" s="80"/>
      <c r="D807" s="80"/>
      <c r="E807" s="80"/>
      <c r="F807" s="80"/>
      <c r="G807" s="80"/>
      <c r="H807" s="80"/>
      <c r="J807" s="80"/>
      <c r="K807" s="80"/>
      <c r="L807" s="80"/>
      <c r="M807" s="80"/>
    </row>
    <row r="808" spans="2:13">
      <c r="B808" s="79"/>
      <c r="C808" s="80"/>
      <c r="D808" s="80"/>
      <c r="E808" s="80"/>
      <c r="F808" s="80"/>
      <c r="G808" s="80"/>
      <c r="H808" s="80"/>
      <c r="J808" s="80"/>
      <c r="K808" s="80"/>
      <c r="L808" s="80"/>
      <c r="M808" s="80"/>
    </row>
    <row r="809" spans="2:13">
      <c r="B809" s="79"/>
      <c r="C809" s="80"/>
      <c r="D809" s="80"/>
      <c r="E809" s="80"/>
      <c r="F809" s="80"/>
      <c r="G809" s="80"/>
      <c r="H809" s="80"/>
      <c r="J809" s="80"/>
      <c r="K809" s="80"/>
      <c r="L809" s="80"/>
      <c r="M809" s="80"/>
    </row>
    <row r="810" spans="2:13">
      <c r="B810" s="79"/>
      <c r="C810" s="80"/>
      <c r="D810" s="80"/>
      <c r="E810" s="80"/>
      <c r="F810" s="80"/>
      <c r="G810" s="80"/>
      <c r="H810" s="80"/>
      <c r="J810" s="80"/>
      <c r="K810" s="80"/>
      <c r="L810" s="80"/>
      <c r="M810" s="80"/>
    </row>
    <row r="811" spans="2:13">
      <c r="B811" s="79"/>
      <c r="C811" s="80"/>
      <c r="D811" s="80"/>
      <c r="E811" s="80"/>
      <c r="F811" s="80"/>
      <c r="G811" s="80"/>
      <c r="H811" s="80"/>
      <c r="J811" s="80"/>
      <c r="K811" s="80"/>
      <c r="L811" s="80"/>
      <c r="M811" s="80"/>
    </row>
    <row r="812" spans="2:13">
      <c r="B812" s="79"/>
      <c r="C812" s="80"/>
      <c r="D812" s="80"/>
      <c r="E812" s="80"/>
      <c r="F812" s="80"/>
      <c r="G812" s="80"/>
      <c r="H812" s="80"/>
      <c r="J812" s="80"/>
      <c r="K812" s="80"/>
      <c r="L812" s="80"/>
      <c r="M812" s="80"/>
    </row>
    <row r="813" spans="2:13">
      <c r="B813" s="79"/>
      <c r="C813" s="80"/>
      <c r="D813" s="80"/>
      <c r="E813" s="80"/>
      <c r="F813" s="80"/>
      <c r="G813" s="80"/>
      <c r="H813" s="80"/>
      <c r="J813" s="80"/>
      <c r="K813" s="80"/>
      <c r="L813" s="80"/>
      <c r="M813" s="80"/>
    </row>
    <row r="814" spans="2:13">
      <c r="B814" s="79"/>
      <c r="C814" s="80"/>
      <c r="D814" s="80"/>
      <c r="E814" s="80"/>
      <c r="F814" s="80"/>
      <c r="G814" s="80"/>
      <c r="H814" s="80"/>
      <c r="J814" s="80"/>
      <c r="K814" s="80"/>
      <c r="L814" s="80"/>
      <c r="M814" s="80"/>
    </row>
    <row r="815" spans="2:13">
      <c r="B815" s="79"/>
      <c r="C815" s="80"/>
      <c r="D815" s="80"/>
      <c r="E815" s="80"/>
      <c r="F815" s="80"/>
      <c r="G815" s="80"/>
      <c r="H815" s="80"/>
      <c r="J815" s="80"/>
      <c r="K815" s="80"/>
      <c r="L815" s="80"/>
      <c r="M815" s="80"/>
    </row>
    <row r="816" spans="2:13">
      <c r="B816" s="79"/>
      <c r="C816" s="80"/>
      <c r="D816" s="80"/>
      <c r="E816" s="80"/>
      <c r="F816" s="80"/>
      <c r="G816" s="80"/>
      <c r="H816" s="80"/>
      <c r="J816" s="80"/>
      <c r="K816" s="80"/>
      <c r="L816" s="80"/>
      <c r="M816" s="80"/>
    </row>
    <row r="817" spans="2:13">
      <c r="B817" s="79"/>
      <c r="C817" s="80"/>
      <c r="D817" s="80"/>
      <c r="E817" s="80"/>
      <c r="F817" s="80"/>
      <c r="G817" s="80"/>
      <c r="H817" s="80"/>
      <c r="J817" s="80"/>
      <c r="K817" s="80"/>
      <c r="L817" s="80"/>
      <c r="M817" s="80"/>
    </row>
    <row r="818" spans="2:13">
      <c r="B818" s="79"/>
      <c r="C818" s="80"/>
      <c r="D818" s="80"/>
      <c r="E818" s="80"/>
      <c r="F818" s="80"/>
      <c r="G818" s="80"/>
      <c r="H818" s="80"/>
      <c r="J818" s="80"/>
      <c r="K818" s="80"/>
      <c r="L818" s="80"/>
      <c r="M818" s="80"/>
    </row>
    <row r="819" spans="2:13">
      <c r="B819" s="79"/>
      <c r="C819" s="80"/>
      <c r="D819" s="80"/>
      <c r="E819" s="80"/>
      <c r="F819" s="80"/>
      <c r="G819" s="80"/>
      <c r="H819" s="80"/>
      <c r="J819" s="80"/>
      <c r="K819" s="80"/>
      <c r="L819" s="80"/>
      <c r="M819" s="80"/>
    </row>
    <row r="820" spans="2:13">
      <c r="B820" s="79"/>
      <c r="C820" s="80"/>
      <c r="D820" s="80"/>
      <c r="E820" s="80"/>
      <c r="F820" s="80"/>
      <c r="G820" s="80"/>
      <c r="H820" s="80"/>
      <c r="J820" s="80"/>
      <c r="K820" s="80"/>
      <c r="L820" s="80"/>
      <c r="M820" s="80"/>
    </row>
    <row r="821" spans="2:13">
      <c r="B821" s="79"/>
      <c r="C821" s="80"/>
      <c r="D821" s="80"/>
      <c r="E821" s="80"/>
      <c r="F821" s="80"/>
      <c r="G821" s="80"/>
      <c r="H821" s="80"/>
      <c r="J821" s="80"/>
      <c r="K821" s="80"/>
      <c r="L821" s="80"/>
      <c r="M821" s="80"/>
    </row>
    <row r="822" spans="2:13">
      <c r="B822" s="79"/>
      <c r="C822" s="80"/>
      <c r="D822" s="80"/>
      <c r="E822" s="80"/>
      <c r="F822" s="80"/>
      <c r="G822" s="80"/>
      <c r="H822" s="80"/>
      <c r="J822" s="80"/>
      <c r="K822" s="80"/>
      <c r="L822" s="80"/>
      <c r="M822" s="80"/>
    </row>
    <row r="823" spans="2:13">
      <c r="B823" s="79"/>
      <c r="C823" s="80"/>
      <c r="D823" s="80"/>
      <c r="E823" s="80"/>
      <c r="F823" s="80"/>
      <c r="G823" s="80"/>
      <c r="H823" s="80"/>
      <c r="J823" s="80"/>
      <c r="K823" s="80"/>
      <c r="L823" s="80"/>
      <c r="M823" s="80"/>
    </row>
    <row r="824" spans="2:13">
      <c r="B824" s="79"/>
      <c r="C824" s="80"/>
      <c r="D824" s="80"/>
      <c r="E824" s="80"/>
      <c r="F824" s="80"/>
      <c r="G824" s="80"/>
      <c r="H824" s="80"/>
      <c r="J824" s="80"/>
      <c r="K824" s="80"/>
      <c r="L824" s="80"/>
      <c r="M824" s="80"/>
    </row>
    <row r="825" spans="2:13">
      <c r="B825" s="79"/>
      <c r="C825" s="80"/>
      <c r="D825" s="80"/>
      <c r="E825" s="80"/>
      <c r="F825" s="80"/>
      <c r="G825" s="80"/>
      <c r="H825" s="80"/>
      <c r="J825" s="80"/>
      <c r="K825" s="80"/>
      <c r="L825" s="80"/>
      <c r="M825" s="80"/>
    </row>
    <row r="826" spans="2:13">
      <c r="B826" s="79"/>
      <c r="C826" s="80"/>
      <c r="D826" s="80"/>
      <c r="E826" s="80"/>
      <c r="F826" s="80"/>
      <c r="G826" s="80"/>
      <c r="H826" s="80"/>
      <c r="J826" s="80"/>
      <c r="K826" s="80"/>
      <c r="L826" s="80"/>
      <c r="M826" s="80"/>
    </row>
    <row r="827" spans="2:13">
      <c r="B827" s="79"/>
      <c r="C827" s="80"/>
      <c r="D827" s="80"/>
      <c r="E827" s="80"/>
      <c r="F827" s="80"/>
      <c r="G827" s="80"/>
      <c r="H827" s="80"/>
      <c r="J827" s="80"/>
      <c r="K827" s="80"/>
      <c r="L827" s="80"/>
      <c r="M827" s="80"/>
    </row>
    <row r="828" spans="2:13">
      <c r="B828" s="79"/>
      <c r="C828" s="80"/>
      <c r="D828" s="80"/>
      <c r="E828" s="80"/>
      <c r="F828" s="80"/>
      <c r="G828" s="80"/>
      <c r="H828" s="80"/>
      <c r="J828" s="80"/>
      <c r="K828" s="80"/>
      <c r="L828" s="80"/>
      <c r="M828" s="80"/>
    </row>
    <row r="829" spans="2:13">
      <c r="B829" s="79"/>
      <c r="C829" s="80"/>
      <c r="D829" s="80"/>
      <c r="E829" s="80"/>
      <c r="F829" s="80"/>
      <c r="G829" s="80"/>
      <c r="H829" s="80"/>
      <c r="J829" s="80"/>
      <c r="K829" s="80"/>
      <c r="L829" s="80"/>
      <c r="M829" s="80"/>
    </row>
    <row r="830" spans="2:13">
      <c r="B830" s="79"/>
      <c r="C830" s="80"/>
      <c r="D830" s="80"/>
      <c r="E830" s="80"/>
      <c r="F830" s="80"/>
      <c r="G830" s="80"/>
      <c r="H830" s="80"/>
      <c r="J830" s="80"/>
      <c r="K830" s="80"/>
      <c r="L830" s="80"/>
      <c r="M830" s="80"/>
    </row>
    <row r="831" spans="2:13">
      <c r="B831" s="79"/>
      <c r="C831" s="80"/>
      <c r="D831" s="80"/>
      <c r="E831" s="80"/>
      <c r="F831" s="80"/>
      <c r="G831" s="80"/>
      <c r="H831" s="80"/>
      <c r="J831" s="80"/>
      <c r="K831" s="80"/>
      <c r="L831" s="80"/>
      <c r="M831" s="80"/>
    </row>
    <row r="832" spans="2:13">
      <c r="B832" s="79"/>
      <c r="C832" s="80"/>
      <c r="D832" s="80"/>
      <c r="E832" s="80"/>
      <c r="F832" s="80"/>
      <c r="G832" s="80"/>
      <c r="H832" s="80"/>
      <c r="J832" s="80"/>
      <c r="K832" s="80"/>
      <c r="L832" s="80"/>
      <c r="M832" s="80"/>
    </row>
    <row r="833" spans="2:13">
      <c r="B833" s="79"/>
      <c r="C833" s="80"/>
      <c r="D833" s="80"/>
      <c r="E833" s="80"/>
      <c r="F833" s="80"/>
      <c r="G833" s="80"/>
      <c r="H833" s="80"/>
      <c r="J833" s="80"/>
      <c r="K833" s="80"/>
      <c r="L833" s="80"/>
      <c r="M833" s="80"/>
    </row>
    <row r="834" spans="2:13">
      <c r="B834" s="79"/>
      <c r="C834" s="80"/>
      <c r="D834" s="80"/>
      <c r="E834" s="80"/>
      <c r="F834" s="80"/>
      <c r="G834" s="80"/>
      <c r="H834" s="80"/>
      <c r="J834" s="80"/>
      <c r="K834" s="80"/>
      <c r="L834" s="80"/>
      <c r="M834" s="80"/>
    </row>
    <row r="835" spans="2:13">
      <c r="B835" s="79"/>
      <c r="C835" s="80"/>
      <c r="D835" s="80"/>
      <c r="E835" s="80"/>
      <c r="F835" s="80"/>
      <c r="G835" s="80"/>
      <c r="H835" s="80"/>
      <c r="J835" s="80"/>
      <c r="K835" s="80"/>
      <c r="L835" s="80"/>
      <c r="M835" s="80"/>
    </row>
    <row r="836" spans="2:13">
      <c r="B836" s="79"/>
      <c r="C836" s="80"/>
      <c r="D836" s="80"/>
      <c r="E836" s="80"/>
      <c r="F836" s="80"/>
      <c r="G836" s="80"/>
      <c r="H836" s="80"/>
      <c r="J836" s="80"/>
      <c r="K836" s="80"/>
      <c r="L836" s="80"/>
      <c r="M836" s="80"/>
    </row>
    <row r="837" spans="2:13">
      <c r="B837" s="79"/>
      <c r="C837" s="80"/>
      <c r="D837" s="80"/>
      <c r="E837" s="80"/>
      <c r="F837" s="80"/>
      <c r="G837" s="80"/>
      <c r="H837" s="80"/>
      <c r="J837" s="80"/>
      <c r="K837" s="80"/>
      <c r="L837" s="80"/>
      <c r="M837" s="80"/>
    </row>
    <row r="838" spans="2:13">
      <c r="B838" s="79"/>
      <c r="C838" s="80"/>
      <c r="D838" s="80"/>
      <c r="E838" s="80"/>
      <c r="F838" s="80"/>
      <c r="G838" s="80"/>
      <c r="H838" s="80"/>
      <c r="J838" s="80"/>
      <c r="K838" s="80"/>
      <c r="L838" s="80"/>
      <c r="M838" s="80"/>
    </row>
    <row r="839" spans="2:13">
      <c r="B839" s="79"/>
      <c r="C839" s="80"/>
      <c r="D839" s="80"/>
      <c r="E839" s="80"/>
      <c r="F839" s="80"/>
      <c r="G839" s="80"/>
      <c r="H839" s="80"/>
      <c r="J839" s="80"/>
      <c r="K839" s="80"/>
      <c r="L839" s="80"/>
      <c r="M839" s="80"/>
    </row>
    <row r="840" spans="2:13">
      <c r="B840" s="79"/>
      <c r="C840" s="80"/>
      <c r="D840" s="80"/>
      <c r="E840" s="80"/>
      <c r="F840" s="80"/>
      <c r="G840" s="80"/>
      <c r="H840" s="80"/>
      <c r="J840" s="80"/>
      <c r="K840" s="80"/>
      <c r="L840" s="80"/>
      <c r="M840" s="80"/>
    </row>
    <row r="841" spans="2:13">
      <c r="B841" s="79"/>
      <c r="C841" s="80"/>
      <c r="D841" s="80"/>
      <c r="E841" s="80"/>
      <c r="F841" s="80"/>
      <c r="G841" s="80"/>
      <c r="H841" s="80"/>
      <c r="J841" s="80"/>
      <c r="K841" s="80"/>
      <c r="L841" s="80"/>
      <c r="M841" s="80"/>
    </row>
    <row r="842" spans="2:13">
      <c r="B842" s="79"/>
      <c r="C842" s="80"/>
      <c r="D842" s="80"/>
      <c r="E842" s="80"/>
      <c r="F842" s="80"/>
      <c r="G842" s="80"/>
      <c r="H842" s="80"/>
      <c r="J842" s="80"/>
      <c r="K842" s="80"/>
      <c r="L842" s="80"/>
      <c r="M842" s="80"/>
    </row>
    <row r="843" spans="2:13">
      <c r="B843" s="79"/>
      <c r="C843" s="80"/>
      <c r="D843" s="80"/>
      <c r="E843" s="80"/>
      <c r="F843" s="80"/>
      <c r="G843" s="80"/>
      <c r="H843" s="80"/>
      <c r="J843" s="80"/>
      <c r="K843" s="80"/>
      <c r="L843" s="80"/>
      <c r="M843" s="80"/>
    </row>
    <row r="844" spans="2:13">
      <c r="B844" s="79"/>
      <c r="C844" s="80"/>
      <c r="D844" s="80"/>
      <c r="E844" s="80"/>
      <c r="F844" s="80"/>
      <c r="G844" s="80"/>
      <c r="H844" s="80"/>
      <c r="J844" s="80"/>
      <c r="K844" s="80"/>
      <c r="L844" s="80"/>
      <c r="M844" s="80"/>
    </row>
    <row r="845" spans="2:13">
      <c r="B845" s="79"/>
      <c r="C845" s="80"/>
      <c r="D845" s="80"/>
      <c r="E845" s="80"/>
      <c r="F845" s="80"/>
      <c r="G845" s="80"/>
      <c r="H845" s="80"/>
      <c r="J845" s="80"/>
      <c r="K845" s="80"/>
      <c r="L845" s="80"/>
      <c r="M845" s="80"/>
    </row>
    <row r="846" spans="2:13">
      <c r="B846" s="79"/>
      <c r="C846" s="80"/>
      <c r="D846" s="80"/>
      <c r="E846" s="80"/>
      <c r="F846" s="80"/>
      <c r="G846" s="80"/>
      <c r="H846" s="80"/>
      <c r="J846" s="80"/>
      <c r="K846" s="80"/>
      <c r="L846" s="80"/>
      <c r="M846" s="80"/>
    </row>
    <row r="847" spans="2:13">
      <c r="B847" s="79"/>
      <c r="C847" s="80"/>
      <c r="D847" s="80"/>
      <c r="E847" s="80"/>
      <c r="F847" s="80"/>
      <c r="G847" s="80"/>
      <c r="H847" s="80"/>
      <c r="J847" s="80"/>
      <c r="K847" s="80"/>
      <c r="L847" s="80"/>
      <c r="M847" s="80"/>
    </row>
    <row r="848" spans="2:13">
      <c r="B848" s="79"/>
      <c r="C848" s="80"/>
      <c r="D848" s="80"/>
      <c r="E848" s="80"/>
      <c r="F848" s="80"/>
      <c r="G848" s="80"/>
      <c r="H848" s="80"/>
      <c r="J848" s="80"/>
      <c r="K848" s="80"/>
      <c r="L848" s="80"/>
      <c r="M848" s="80"/>
    </row>
    <row r="849" spans="2:13">
      <c r="B849" s="79"/>
      <c r="C849" s="80"/>
      <c r="D849" s="80"/>
      <c r="E849" s="80"/>
      <c r="F849" s="80"/>
      <c r="G849" s="80"/>
      <c r="H849" s="80"/>
      <c r="J849" s="80"/>
      <c r="K849" s="80"/>
      <c r="L849" s="80"/>
      <c r="M849" s="80"/>
    </row>
    <row r="850" spans="2:13">
      <c r="B850" s="79"/>
      <c r="C850" s="80"/>
      <c r="D850" s="80"/>
      <c r="E850" s="80"/>
      <c r="F850" s="80"/>
      <c r="G850" s="80"/>
      <c r="H850" s="80"/>
      <c r="J850" s="80"/>
      <c r="K850" s="80"/>
      <c r="L850" s="80"/>
      <c r="M850" s="80"/>
    </row>
    <row r="851" spans="2:13">
      <c r="B851" s="79"/>
      <c r="C851" s="80"/>
      <c r="D851" s="80"/>
      <c r="E851" s="80"/>
      <c r="F851" s="80"/>
      <c r="G851" s="80"/>
      <c r="H851" s="80"/>
      <c r="J851" s="80"/>
      <c r="K851" s="80"/>
      <c r="L851" s="80"/>
      <c r="M851" s="80"/>
    </row>
    <row r="852" spans="2:13">
      <c r="B852" s="79"/>
      <c r="C852" s="80"/>
      <c r="D852" s="80"/>
      <c r="E852" s="80"/>
      <c r="F852" s="80"/>
      <c r="G852" s="80"/>
      <c r="H852" s="80"/>
      <c r="J852" s="80"/>
      <c r="K852" s="80"/>
      <c r="L852" s="80"/>
      <c r="M852" s="80"/>
    </row>
    <row r="853" spans="2:13">
      <c r="B853" s="79"/>
      <c r="C853" s="80"/>
      <c r="D853" s="80"/>
      <c r="E853" s="80"/>
      <c r="F853" s="80"/>
      <c r="G853" s="80"/>
      <c r="H853" s="80"/>
      <c r="J853" s="80"/>
      <c r="K853" s="80"/>
      <c r="L853" s="80"/>
      <c r="M853" s="80"/>
    </row>
    <row r="854" spans="2:13">
      <c r="B854" s="79"/>
      <c r="C854" s="80"/>
      <c r="D854" s="80"/>
      <c r="E854" s="80"/>
      <c r="F854" s="80"/>
      <c r="G854" s="80"/>
      <c r="H854" s="80"/>
      <c r="J854" s="80"/>
      <c r="K854" s="80"/>
      <c r="L854" s="80"/>
      <c r="M854" s="80"/>
    </row>
    <row r="855" spans="2:13">
      <c r="B855" s="79"/>
      <c r="C855" s="80"/>
      <c r="D855" s="80"/>
      <c r="E855" s="80"/>
      <c r="F855" s="80"/>
      <c r="G855" s="80"/>
      <c r="H855" s="80"/>
      <c r="J855" s="80"/>
      <c r="K855" s="80"/>
      <c r="L855" s="80"/>
      <c r="M855" s="80"/>
    </row>
    <row r="856" spans="2:13">
      <c r="B856" s="79"/>
      <c r="C856" s="80"/>
      <c r="D856" s="80"/>
      <c r="E856" s="80"/>
      <c r="F856" s="80"/>
      <c r="G856" s="80"/>
      <c r="H856" s="80"/>
      <c r="J856" s="80"/>
      <c r="K856" s="80"/>
      <c r="L856" s="80"/>
      <c r="M856" s="80"/>
    </row>
    <row r="857" spans="2:13">
      <c r="B857" s="79"/>
      <c r="C857" s="80"/>
      <c r="D857" s="80"/>
      <c r="E857" s="80"/>
      <c r="F857" s="80"/>
      <c r="G857" s="80"/>
      <c r="H857" s="80"/>
      <c r="J857" s="80"/>
      <c r="K857" s="80"/>
      <c r="L857" s="80"/>
      <c r="M857" s="80"/>
    </row>
    <row r="858" spans="2:13">
      <c r="B858" s="79"/>
      <c r="C858" s="80"/>
      <c r="D858" s="80"/>
      <c r="E858" s="80"/>
      <c r="F858" s="80"/>
      <c r="G858" s="80"/>
      <c r="H858" s="80"/>
      <c r="J858" s="80"/>
      <c r="K858" s="80"/>
      <c r="L858" s="80"/>
      <c r="M858" s="80"/>
    </row>
    <row r="859" spans="2:13">
      <c r="B859" s="79"/>
      <c r="C859" s="80"/>
      <c r="D859" s="80"/>
      <c r="E859" s="80"/>
      <c r="F859" s="80"/>
      <c r="G859" s="80"/>
      <c r="H859" s="80"/>
      <c r="J859" s="80"/>
      <c r="K859" s="80"/>
      <c r="L859" s="80"/>
      <c r="M859" s="80"/>
    </row>
    <row r="860" spans="2:13">
      <c r="B860" s="79"/>
      <c r="C860" s="80"/>
      <c r="D860" s="80"/>
      <c r="E860" s="80"/>
      <c r="F860" s="80"/>
      <c r="G860" s="80"/>
      <c r="H860" s="80"/>
      <c r="J860" s="80"/>
      <c r="K860" s="80"/>
      <c r="L860" s="80"/>
      <c r="M860" s="80"/>
    </row>
    <row r="861" spans="2:13">
      <c r="B861" s="79"/>
      <c r="C861" s="80"/>
      <c r="D861" s="80"/>
      <c r="E861" s="80"/>
      <c r="F861" s="80"/>
      <c r="G861" s="80"/>
      <c r="H861" s="80"/>
      <c r="J861" s="80"/>
      <c r="K861" s="80"/>
      <c r="L861" s="80"/>
      <c r="M861" s="80"/>
    </row>
    <row r="862" spans="2:13">
      <c r="B862" s="79"/>
      <c r="C862" s="80"/>
      <c r="D862" s="80"/>
      <c r="E862" s="80"/>
      <c r="F862" s="80"/>
      <c r="G862" s="80"/>
      <c r="H862" s="80"/>
      <c r="J862" s="80"/>
      <c r="K862" s="80"/>
      <c r="L862" s="80"/>
      <c r="M862" s="80"/>
    </row>
    <row r="863" spans="2:13">
      <c r="B863" s="79"/>
      <c r="C863" s="80"/>
      <c r="D863" s="80"/>
      <c r="E863" s="80"/>
      <c r="F863" s="80"/>
      <c r="G863" s="80"/>
      <c r="H863" s="80"/>
      <c r="J863" s="80"/>
      <c r="K863" s="80"/>
      <c r="L863" s="80"/>
      <c r="M863" s="80"/>
    </row>
    <row r="864" spans="2:13">
      <c r="B864" s="79"/>
      <c r="C864" s="80"/>
      <c r="D864" s="80"/>
      <c r="E864" s="80"/>
      <c r="F864" s="80"/>
      <c r="G864" s="80"/>
      <c r="H864" s="80"/>
      <c r="J864" s="80"/>
      <c r="K864" s="80"/>
      <c r="L864" s="80"/>
      <c r="M864" s="80"/>
    </row>
    <row r="865" spans="2:13">
      <c r="B865" s="79"/>
      <c r="C865" s="80"/>
      <c r="D865" s="80"/>
      <c r="E865" s="80"/>
      <c r="F865" s="80"/>
      <c r="G865" s="80"/>
      <c r="H865" s="80"/>
      <c r="J865" s="80"/>
      <c r="K865" s="80"/>
      <c r="L865" s="80"/>
      <c r="M865" s="80"/>
    </row>
    <row r="866" spans="2:13">
      <c r="B866" s="79"/>
      <c r="C866" s="80"/>
      <c r="D866" s="80"/>
      <c r="E866" s="80"/>
      <c r="F866" s="80"/>
      <c r="G866" s="80"/>
      <c r="H866" s="80"/>
      <c r="J866" s="80"/>
      <c r="K866" s="80"/>
      <c r="L866" s="80"/>
      <c r="M866" s="80"/>
    </row>
    <row r="867" spans="2:13">
      <c r="B867" s="79"/>
      <c r="C867" s="80"/>
      <c r="D867" s="80"/>
      <c r="E867" s="80"/>
      <c r="F867" s="80"/>
      <c r="G867" s="80"/>
      <c r="H867" s="80"/>
      <c r="J867" s="80"/>
      <c r="K867" s="80"/>
      <c r="L867" s="80"/>
      <c r="M867" s="80"/>
    </row>
    <row r="868" spans="2:13">
      <c r="B868" s="79"/>
      <c r="C868" s="80"/>
      <c r="D868" s="80"/>
      <c r="E868" s="80"/>
      <c r="F868" s="80"/>
      <c r="G868" s="80"/>
      <c r="H868" s="80"/>
      <c r="J868" s="80"/>
      <c r="K868" s="80"/>
      <c r="L868" s="80"/>
      <c r="M868" s="80"/>
    </row>
    <row r="869" spans="2:13">
      <c r="B869" s="79"/>
      <c r="C869" s="80"/>
      <c r="D869" s="80"/>
      <c r="E869" s="80"/>
      <c r="F869" s="80"/>
      <c r="G869" s="80"/>
      <c r="H869" s="80"/>
      <c r="J869" s="80"/>
      <c r="K869" s="80"/>
      <c r="L869" s="80"/>
      <c r="M869" s="80"/>
    </row>
    <row r="870" spans="2:13">
      <c r="B870" s="79"/>
      <c r="C870" s="80"/>
      <c r="D870" s="80"/>
      <c r="E870" s="80"/>
      <c r="F870" s="80"/>
      <c r="G870" s="80"/>
      <c r="H870" s="80"/>
      <c r="J870" s="80"/>
      <c r="K870" s="80"/>
      <c r="L870" s="80"/>
      <c r="M870" s="80"/>
    </row>
    <row r="871" spans="2:13">
      <c r="B871" s="79"/>
      <c r="C871" s="80"/>
      <c r="D871" s="80"/>
      <c r="E871" s="80"/>
      <c r="F871" s="80"/>
      <c r="G871" s="80"/>
      <c r="H871" s="80"/>
      <c r="J871" s="80"/>
      <c r="K871" s="80"/>
      <c r="L871" s="80"/>
      <c r="M871" s="80"/>
    </row>
    <row r="872" spans="2:13">
      <c r="B872" s="79"/>
      <c r="C872" s="80"/>
      <c r="D872" s="80"/>
      <c r="E872" s="80"/>
      <c r="F872" s="80"/>
      <c r="G872" s="80"/>
      <c r="H872" s="80"/>
      <c r="J872" s="80"/>
      <c r="K872" s="80"/>
      <c r="L872" s="80"/>
      <c r="M872" s="80"/>
    </row>
    <row r="873" spans="2:13">
      <c r="B873" s="79"/>
      <c r="C873" s="80"/>
      <c r="D873" s="80"/>
      <c r="E873" s="80"/>
      <c r="F873" s="80"/>
      <c r="G873" s="80"/>
      <c r="H873" s="80"/>
      <c r="J873" s="80"/>
      <c r="K873" s="80"/>
      <c r="L873" s="80"/>
      <c r="M873" s="80"/>
    </row>
    <row r="874" spans="2:13">
      <c r="B874" s="79"/>
      <c r="C874" s="80"/>
      <c r="D874" s="80"/>
      <c r="E874" s="80"/>
      <c r="F874" s="80"/>
      <c r="G874" s="80"/>
      <c r="H874" s="80"/>
      <c r="J874" s="80"/>
      <c r="K874" s="80"/>
      <c r="L874" s="80"/>
      <c r="M874" s="80"/>
    </row>
    <row r="875" spans="2:13">
      <c r="B875" s="79"/>
      <c r="C875" s="80"/>
      <c r="D875" s="80"/>
      <c r="E875" s="80"/>
      <c r="F875" s="80"/>
      <c r="G875" s="80"/>
      <c r="H875" s="80"/>
      <c r="J875" s="80"/>
      <c r="K875" s="80"/>
      <c r="L875" s="80"/>
      <c r="M875" s="80"/>
    </row>
    <row r="876" spans="2:13">
      <c r="B876" s="79"/>
      <c r="C876" s="80"/>
      <c r="D876" s="80"/>
      <c r="E876" s="80"/>
      <c r="F876" s="80"/>
      <c r="G876" s="80"/>
      <c r="H876" s="80"/>
      <c r="J876" s="80"/>
      <c r="K876" s="80"/>
      <c r="L876" s="80"/>
      <c r="M876" s="80"/>
    </row>
    <row r="877" spans="2:13">
      <c r="B877" s="79"/>
      <c r="C877" s="80"/>
      <c r="D877" s="80"/>
      <c r="E877" s="80"/>
      <c r="F877" s="80"/>
      <c r="G877" s="80"/>
      <c r="H877" s="80"/>
      <c r="J877" s="80"/>
      <c r="K877" s="80"/>
      <c r="L877" s="80"/>
      <c r="M877" s="80"/>
    </row>
    <row r="878" spans="2:13">
      <c r="B878" s="79"/>
      <c r="C878" s="80"/>
      <c r="D878" s="80"/>
      <c r="E878" s="80"/>
      <c r="F878" s="80"/>
      <c r="G878" s="80"/>
      <c r="H878" s="80"/>
      <c r="J878" s="80"/>
      <c r="K878" s="80"/>
      <c r="L878" s="80"/>
      <c r="M878" s="80"/>
    </row>
    <row r="879" spans="2:13">
      <c r="B879" s="79"/>
      <c r="C879" s="80"/>
      <c r="D879" s="80"/>
      <c r="E879" s="80"/>
      <c r="F879" s="80"/>
      <c r="G879" s="80"/>
      <c r="H879" s="80"/>
      <c r="J879" s="80"/>
      <c r="K879" s="80"/>
      <c r="L879" s="80"/>
      <c r="M879" s="80"/>
    </row>
    <row r="880" spans="2:13">
      <c r="B880" s="79"/>
      <c r="C880" s="80"/>
      <c r="D880" s="80"/>
      <c r="E880" s="80"/>
      <c r="F880" s="80"/>
      <c r="G880" s="80"/>
      <c r="H880" s="80"/>
      <c r="J880" s="80"/>
      <c r="K880" s="80"/>
      <c r="L880" s="80"/>
      <c r="M880" s="80"/>
    </row>
    <row r="881" spans="2:13">
      <c r="B881" s="79"/>
      <c r="C881" s="80"/>
      <c r="D881" s="80"/>
      <c r="E881" s="80"/>
      <c r="F881" s="80"/>
      <c r="G881" s="80"/>
      <c r="H881" s="80"/>
      <c r="J881" s="80"/>
      <c r="K881" s="80"/>
      <c r="L881" s="80"/>
      <c r="M881" s="80"/>
    </row>
    <row r="882" spans="2:13">
      <c r="B882" s="79"/>
      <c r="C882" s="80"/>
      <c r="D882" s="80"/>
      <c r="E882" s="80"/>
      <c r="F882" s="80"/>
      <c r="G882" s="80"/>
      <c r="H882" s="80"/>
      <c r="J882" s="80"/>
      <c r="K882" s="80"/>
      <c r="L882" s="80"/>
      <c r="M882" s="80"/>
    </row>
    <row r="883" spans="2:13">
      <c r="B883" s="79"/>
      <c r="C883" s="80"/>
      <c r="D883" s="80"/>
      <c r="E883" s="80"/>
      <c r="F883" s="80"/>
      <c r="G883" s="80"/>
      <c r="H883" s="80"/>
      <c r="J883" s="80"/>
      <c r="K883" s="80"/>
      <c r="L883" s="80"/>
      <c r="M883" s="80"/>
    </row>
    <row r="884" spans="2:13">
      <c r="B884" s="79"/>
      <c r="C884" s="80"/>
      <c r="D884" s="80"/>
      <c r="E884" s="80"/>
      <c r="F884" s="80"/>
      <c r="G884" s="80"/>
      <c r="H884" s="80"/>
      <c r="J884" s="80"/>
      <c r="K884" s="80"/>
      <c r="L884" s="80"/>
      <c r="M884" s="80"/>
    </row>
    <row r="885" spans="2:13">
      <c r="B885" s="79"/>
      <c r="C885" s="80"/>
      <c r="D885" s="80"/>
      <c r="E885" s="80"/>
      <c r="F885" s="80"/>
      <c r="G885" s="80"/>
      <c r="H885" s="80"/>
      <c r="J885" s="80"/>
      <c r="K885" s="80"/>
      <c r="L885" s="80"/>
      <c r="M885" s="80"/>
    </row>
    <row r="886" spans="2:13">
      <c r="B886" s="79"/>
      <c r="C886" s="80"/>
      <c r="D886" s="80"/>
      <c r="E886" s="80"/>
      <c r="F886" s="80"/>
      <c r="G886" s="80"/>
      <c r="H886" s="80"/>
      <c r="J886" s="80"/>
      <c r="K886" s="80"/>
      <c r="L886" s="80"/>
      <c r="M886" s="80"/>
    </row>
    <row r="887" spans="2:13">
      <c r="B887" s="79"/>
      <c r="C887" s="80"/>
      <c r="D887" s="80"/>
      <c r="E887" s="80"/>
      <c r="F887" s="80"/>
      <c r="G887" s="80"/>
      <c r="H887" s="80"/>
      <c r="J887" s="80"/>
      <c r="K887" s="80"/>
      <c r="L887" s="80"/>
      <c r="M887" s="80"/>
    </row>
    <row r="888" spans="2:13">
      <c r="B888" s="79"/>
      <c r="C888" s="80"/>
      <c r="D888" s="80"/>
      <c r="E888" s="80"/>
      <c r="F888" s="80"/>
      <c r="G888" s="80"/>
      <c r="H888" s="80"/>
      <c r="J888" s="80"/>
      <c r="K888" s="80"/>
      <c r="L888" s="80"/>
      <c r="M888" s="80"/>
    </row>
    <row r="889" spans="2:13">
      <c r="B889" s="79"/>
      <c r="C889" s="80"/>
      <c r="D889" s="80"/>
      <c r="E889" s="80"/>
      <c r="F889" s="80"/>
      <c r="G889" s="80"/>
      <c r="H889" s="80"/>
      <c r="J889" s="80"/>
      <c r="K889" s="80"/>
      <c r="L889" s="80"/>
      <c r="M889" s="80"/>
    </row>
    <row r="890" spans="2:13">
      <c r="B890" s="79"/>
      <c r="C890" s="80"/>
      <c r="D890" s="80"/>
      <c r="E890" s="80"/>
      <c r="F890" s="80"/>
      <c r="G890" s="80"/>
      <c r="H890" s="80"/>
      <c r="J890" s="80"/>
      <c r="K890" s="80"/>
      <c r="L890" s="80"/>
      <c r="M890" s="80"/>
    </row>
    <row r="891" spans="2:13">
      <c r="B891" s="79"/>
      <c r="C891" s="80"/>
      <c r="D891" s="80"/>
      <c r="E891" s="80"/>
      <c r="F891" s="80"/>
      <c r="G891" s="80"/>
      <c r="H891" s="80"/>
      <c r="J891" s="80"/>
      <c r="K891" s="80"/>
      <c r="L891" s="80"/>
      <c r="M891" s="80"/>
    </row>
    <row r="892" spans="2:13">
      <c r="B892" s="79"/>
      <c r="C892" s="80"/>
      <c r="D892" s="80"/>
      <c r="E892" s="80"/>
      <c r="F892" s="80"/>
      <c r="G892" s="80"/>
      <c r="H892" s="80"/>
      <c r="J892" s="80"/>
      <c r="K892" s="80"/>
      <c r="L892" s="80"/>
      <c r="M892" s="80"/>
    </row>
    <row r="893" spans="2:13">
      <c r="B893" s="79"/>
      <c r="C893" s="80"/>
      <c r="D893" s="80"/>
      <c r="E893" s="80"/>
      <c r="F893" s="80"/>
      <c r="G893" s="80"/>
      <c r="H893" s="80"/>
      <c r="J893" s="80"/>
      <c r="K893" s="80"/>
      <c r="L893" s="80"/>
      <c r="M893" s="80"/>
    </row>
    <row r="894" spans="2:13">
      <c r="B894" s="79"/>
      <c r="C894" s="80"/>
      <c r="D894" s="80"/>
      <c r="E894" s="80"/>
      <c r="F894" s="80"/>
      <c r="G894" s="80"/>
      <c r="H894" s="80"/>
      <c r="J894" s="80"/>
      <c r="K894" s="80"/>
      <c r="L894" s="80"/>
      <c r="M894" s="80"/>
    </row>
    <row r="895" spans="2:13">
      <c r="B895" s="79"/>
      <c r="C895" s="80"/>
      <c r="D895" s="80"/>
      <c r="E895" s="80"/>
      <c r="F895" s="80"/>
      <c r="G895" s="80"/>
      <c r="H895" s="80"/>
      <c r="J895" s="80"/>
      <c r="K895" s="80"/>
      <c r="L895" s="80"/>
      <c r="M895" s="80"/>
    </row>
    <row r="896" spans="2:13">
      <c r="B896" s="79"/>
      <c r="C896" s="80"/>
      <c r="D896" s="80"/>
      <c r="E896" s="80"/>
      <c r="F896" s="80"/>
      <c r="G896" s="80"/>
      <c r="H896" s="80"/>
      <c r="J896" s="80"/>
      <c r="K896" s="80"/>
      <c r="L896" s="80"/>
      <c r="M896" s="80"/>
    </row>
    <row r="897" spans="2:13">
      <c r="B897" s="79"/>
      <c r="C897" s="80"/>
      <c r="D897" s="80"/>
      <c r="E897" s="80"/>
      <c r="F897" s="80"/>
      <c r="G897" s="80"/>
      <c r="H897" s="80"/>
      <c r="J897" s="80"/>
      <c r="K897" s="80"/>
      <c r="L897" s="80"/>
      <c r="M897" s="80"/>
    </row>
    <row r="898" spans="2:13">
      <c r="B898" s="79"/>
      <c r="C898" s="80"/>
      <c r="D898" s="80"/>
      <c r="E898" s="80"/>
      <c r="F898" s="80"/>
      <c r="G898" s="80"/>
      <c r="H898" s="80"/>
      <c r="J898" s="80"/>
      <c r="K898" s="80"/>
      <c r="L898" s="80"/>
      <c r="M898" s="80"/>
    </row>
    <row r="899" spans="2:13">
      <c r="B899" s="79"/>
      <c r="C899" s="80"/>
      <c r="D899" s="80"/>
      <c r="E899" s="80"/>
      <c r="F899" s="80"/>
      <c r="G899" s="80"/>
      <c r="H899" s="80"/>
      <c r="J899" s="80"/>
      <c r="K899" s="80"/>
      <c r="L899" s="80"/>
      <c r="M899" s="80"/>
    </row>
    <row r="900" spans="2:13">
      <c r="B900" s="79"/>
      <c r="C900" s="80"/>
      <c r="D900" s="80"/>
      <c r="E900" s="80"/>
      <c r="F900" s="80"/>
      <c r="G900" s="80"/>
      <c r="H900" s="80"/>
      <c r="J900" s="80"/>
      <c r="K900" s="80"/>
      <c r="L900" s="80"/>
      <c r="M900" s="80"/>
    </row>
    <row r="901" spans="2:13">
      <c r="B901" s="79"/>
      <c r="C901" s="80"/>
      <c r="D901" s="80"/>
      <c r="E901" s="80"/>
      <c r="F901" s="80"/>
      <c r="G901" s="80"/>
      <c r="H901" s="80"/>
      <c r="J901" s="80"/>
      <c r="K901" s="80"/>
      <c r="L901" s="80"/>
      <c r="M901" s="80"/>
    </row>
    <row r="902" spans="2:13">
      <c r="B902" s="79"/>
      <c r="C902" s="80"/>
      <c r="D902" s="80"/>
      <c r="E902" s="80"/>
      <c r="F902" s="80"/>
      <c r="G902" s="80"/>
      <c r="H902" s="80"/>
      <c r="J902" s="80"/>
      <c r="K902" s="80"/>
      <c r="L902" s="80"/>
      <c r="M902" s="80"/>
    </row>
    <row r="903" spans="2:13">
      <c r="B903" s="79"/>
      <c r="C903" s="80"/>
      <c r="D903" s="80"/>
      <c r="E903" s="80"/>
      <c r="F903" s="80"/>
      <c r="G903" s="80"/>
      <c r="H903" s="80"/>
      <c r="J903" s="80"/>
      <c r="K903" s="80"/>
      <c r="L903" s="80"/>
      <c r="M903" s="80"/>
    </row>
    <row r="904" spans="2:13">
      <c r="B904" s="79"/>
      <c r="C904" s="80"/>
      <c r="D904" s="80"/>
      <c r="E904" s="80"/>
      <c r="F904" s="80"/>
      <c r="G904" s="80"/>
      <c r="H904" s="80"/>
      <c r="J904" s="80"/>
      <c r="K904" s="80"/>
      <c r="L904" s="80"/>
      <c r="M904" s="80"/>
    </row>
    <row r="905" spans="2:13">
      <c r="B905" s="79"/>
      <c r="C905" s="80"/>
      <c r="D905" s="80"/>
      <c r="E905" s="80"/>
      <c r="F905" s="80"/>
      <c r="G905" s="80"/>
      <c r="H905" s="80"/>
      <c r="J905" s="80"/>
      <c r="K905" s="80"/>
      <c r="L905" s="80"/>
      <c r="M905" s="80"/>
    </row>
    <row r="906" spans="2:13">
      <c r="B906" s="79"/>
      <c r="C906" s="80"/>
      <c r="D906" s="80"/>
      <c r="E906" s="80"/>
      <c r="F906" s="80"/>
      <c r="G906" s="80"/>
      <c r="H906" s="80"/>
      <c r="J906" s="80"/>
      <c r="K906" s="80"/>
      <c r="L906" s="80"/>
      <c r="M906" s="80"/>
    </row>
    <row r="907" spans="2:13">
      <c r="B907" s="79"/>
      <c r="C907" s="80"/>
      <c r="D907" s="80"/>
      <c r="E907" s="80"/>
      <c r="F907" s="80"/>
      <c r="G907" s="80"/>
      <c r="H907" s="80"/>
      <c r="J907" s="80"/>
      <c r="K907" s="80"/>
      <c r="L907" s="80"/>
      <c r="M907" s="80"/>
    </row>
    <row r="908" spans="2:13">
      <c r="B908" s="79"/>
      <c r="C908" s="80"/>
      <c r="D908" s="80"/>
      <c r="E908" s="80"/>
      <c r="F908" s="80"/>
      <c r="G908" s="80"/>
      <c r="H908" s="80"/>
      <c r="J908" s="80"/>
      <c r="K908" s="80"/>
      <c r="L908" s="80"/>
      <c r="M908" s="80"/>
    </row>
    <row r="909" spans="2:13">
      <c r="B909" s="79"/>
      <c r="C909" s="80"/>
      <c r="D909" s="80"/>
      <c r="E909" s="80"/>
      <c r="F909" s="80"/>
      <c r="G909" s="80"/>
      <c r="H909" s="80"/>
      <c r="J909" s="80"/>
      <c r="K909" s="80"/>
      <c r="L909" s="80"/>
      <c r="M909" s="80"/>
    </row>
    <row r="910" spans="2:13">
      <c r="B910" s="79"/>
      <c r="C910" s="80"/>
      <c r="D910" s="80"/>
      <c r="E910" s="80"/>
      <c r="F910" s="80"/>
      <c r="G910" s="80"/>
      <c r="H910" s="80"/>
      <c r="J910" s="80"/>
      <c r="K910" s="80"/>
      <c r="L910" s="80"/>
      <c r="M910" s="80"/>
    </row>
    <row r="911" spans="2:13">
      <c r="B911" s="79"/>
      <c r="C911" s="80"/>
      <c r="D911" s="80"/>
      <c r="E911" s="80"/>
      <c r="F911" s="80"/>
      <c r="G911" s="80"/>
      <c r="H911" s="80"/>
      <c r="J911" s="80"/>
      <c r="K911" s="80"/>
      <c r="L911" s="80"/>
      <c r="M911" s="80"/>
    </row>
    <row r="912" spans="2:13">
      <c r="B912" s="79"/>
      <c r="C912" s="80"/>
      <c r="D912" s="80"/>
      <c r="E912" s="80"/>
      <c r="F912" s="80"/>
      <c r="G912" s="80"/>
      <c r="H912" s="80"/>
      <c r="J912" s="80"/>
      <c r="K912" s="80"/>
      <c r="L912" s="80"/>
      <c r="M912" s="80"/>
    </row>
    <row r="913" spans="2:13">
      <c r="B913" s="79"/>
      <c r="C913" s="80"/>
      <c r="D913" s="80"/>
      <c r="E913" s="80"/>
      <c r="F913" s="80"/>
      <c r="G913" s="80"/>
      <c r="H913" s="80"/>
      <c r="J913" s="80"/>
      <c r="K913" s="80"/>
      <c r="L913" s="80"/>
      <c r="M913" s="80"/>
    </row>
    <row r="914" spans="2:13">
      <c r="B914" s="79"/>
      <c r="C914" s="80"/>
      <c r="D914" s="80"/>
      <c r="E914" s="80"/>
      <c r="F914" s="80"/>
      <c r="G914" s="80"/>
      <c r="H914" s="80"/>
      <c r="J914" s="80"/>
      <c r="K914" s="80"/>
      <c r="L914" s="80"/>
      <c r="M914" s="80"/>
    </row>
    <row r="915" spans="2:13">
      <c r="B915" s="79"/>
      <c r="C915" s="80"/>
      <c r="D915" s="80"/>
      <c r="E915" s="80"/>
      <c r="F915" s="80"/>
      <c r="G915" s="80"/>
      <c r="H915" s="80"/>
      <c r="J915" s="80"/>
      <c r="K915" s="80"/>
      <c r="L915" s="80"/>
      <c r="M915" s="80"/>
    </row>
    <row r="916" spans="2:13">
      <c r="B916" s="79"/>
      <c r="C916" s="80"/>
      <c r="D916" s="80"/>
      <c r="E916" s="80"/>
      <c r="F916" s="80"/>
      <c r="G916" s="80"/>
      <c r="H916" s="80"/>
      <c r="J916" s="80"/>
      <c r="K916" s="80"/>
      <c r="L916" s="80"/>
      <c r="M916" s="80"/>
    </row>
    <row r="917" spans="2:13">
      <c r="B917" s="79"/>
      <c r="C917" s="80"/>
      <c r="D917" s="80"/>
      <c r="E917" s="80"/>
      <c r="F917" s="80"/>
      <c r="G917" s="80"/>
      <c r="H917" s="80"/>
      <c r="J917" s="80"/>
      <c r="K917" s="80"/>
      <c r="L917" s="80"/>
      <c r="M917" s="80"/>
    </row>
    <row r="918" spans="2:13">
      <c r="B918" s="79"/>
      <c r="C918" s="80"/>
      <c r="D918" s="80"/>
      <c r="E918" s="80"/>
      <c r="F918" s="80"/>
      <c r="G918" s="80"/>
      <c r="H918" s="80"/>
      <c r="J918" s="80"/>
      <c r="K918" s="80"/>
      <c r="L918" s="80"/>
      <c r="M918" s="80"/>
    </row>
    <row r="919" spans="2:13">
      <c r="B919" s="79"/>
      <c r="C919" s="80"/>
      <c r="D919" s="80"/>
      <c r="E919" s="80"/>
      <c r="F919" s="80"/>
      <c r="G919" s="80"/>
      <c r="H919" s="80"/>
      <c r="J919" s="80"/>
      <c r="K919" s="80"/>
      <c r="L919" s="80"/>
      <c r="M919" s="80"/>
    </row>
    <row r="920" spans="2:13">
      <c r="B920" s="79"/>
      <c r="C920" s="80"/>
      <c r="D920" s="80"/>
      <c r="E920" s="80"/>
      <c r="F920" s="80"/>
      <c r="G920" s="80"/>
      <c r="H920" s="80"/>
      <c r="J920" s="80"/>
      <c r="K920" s="80"/>
      <c r="L920" s="80"/>
      <c r="M920" s="80"/>
    </row>
    <row r="921" spans="2:13">
      <c r="B921" s="79"/>
      <c r="C921" s="80"/>
      <c r="D921" s="80"/>
      <c r="E921" s="80"/>
      <c r="F921" s="80"/>
      <c r="G921" s="80"/>
      <c r="H921" s="80"/>
      <c r="J921" s="80"/>
      <c r="K921" s="80"/>
      <c r="L921" s="80"/>
      <c r="M921" s="80"/>
    </row>
    <row r="922" spans="2:13">
      <c r="B922" s="79"/>
      <c r="C922" s="80"/>
      <c r="D922" s="80"/>
      <c r="E922" s="80"/>
      <c r="F922" s="80"/>
      <c r="G922" s="80"/>
      <c r="H922" s="80"/>
      <c r="J922" s="80"/>
      <c r="K922" s="80"/>
      <c r="L922" s="80"/>
      <c r="M922" s="80"/>
    </row>
    <row r="923" spans="2:13">
      <c r="B923" s="79"/>
      <c r="C923" s="80"/>
      <c r="D923" s="80"/>
      <c r="E923" s="80"/>
      <c r="F923" s="80"/>
      <c r="G923" s="80"/>
      <c r="H923" s="80"/>
      <c r="J923" s="80"/>
      <c r="K923" s="80"/>
      <c r="L923" s="80"/>
      <c r="M923" s="80"/>
    </row>
    <row r="924" spans="2:13">
      <c r="B924" s="79"/>
      <c r="C924" s="80"/>
      <c r="D924" s="80"/>
      <c r="E924" s="80"/>
      <c r="F924" s="80"/>
      <c r="G924" s="80"/>
      <c r="H924" s="80"/>
      <c r="J924" s="80"/>
      <c r="K924" s="80"/>
      <c r="L924" s="80"/>
      <c r="M924" s="80"/>
    </row>
    <row r="925" spans="2:13">
      <c r="B925" s="79"/>
      <c r="C925" s="80"/>
      <c r="D925" s="80"/>
      <c r="E925" s="80"/>
      <c r="F925" s="80"/>
      <c r="G925" s="80"/>
      <c r="H925" s="80"/>
      <c r="J925" s="80"/>
      <c r="K925" s="80"/>
      <c r="L925" s="80"/>
      <c r="M925" s="80"/>
    </row>
    <row r="926" spans="2:13">
      <c r="B926" s="79"/>
      <c r="C926" s="80"/>
      <c r="D926" s="80"/>
      <c r="E926" s="80"/>
      <c r="F926" s="80"/>
      <c r="G926" s="80"/>
      <c r="H926" s="80"/>
      <c r="J926" s="80"/>
      <c r="K926" s="80"/>
      <c r="L926" s="80"/>
      <c r="M926" s="80"/>
    </row>
    <row r="927" spans="2:13">
      <c r="B927" s="79"/>
      <c r="C927" s="80"/>
      <c r="D927" s="80"/>
      <c r="E927" s="80"/>
      <c r="F927" s="80"/>
      <c r="G927" s="80"/>
      <c r="H927" s="80"/>
      <c r="J927" s="80"/>
      <c r="K927" s="80"/>
      <c r="L927" s="80"/>
      <c r="M927" s="80"/>
    </row>
    <row r="928" spans="2:13">
      <c r="B928" s="79"/>
      <c r="C928" s="80"/>
      <c r="D928" s="80"/>
      <c r="E928" s="80"/>
      <c r="F928" s="80"/>
      <c r="G928" s="80"/>
      <c r="H928" s="80"/>
      <c r="J928" s="80"/>
      <c r="K928" s="80"/>
      <c r="L928" s="80"/>
      <c r="M928" s="80"/>
    </row>
    <row r="929" spans="2:13">
      <c r="B929" s="79"/>
      <c r="C929" s="80"/>
      <c r="D929" s="80"/>
      <c r="E929" s="80"/>
      <c r="F929" s="80"/>
      <c r="G929" s="80"/>
      <c r="H929" s="80"/>
      <c r="J929" s="80"/>
      <c r="K929" s="80"/>
      <c r="L929" s="80"/>
      <c r="M929" s="80"/>
    </row>
    <row r="930" spans="2:13">
      <c r="B930" s="79"/>
      <c r="C930" s="80"/>
      <c r="D930" s="80"/>
      <c r="E930" s="80"/>
      <c r="F930" s="80"/>
      <c r="G930" s="80"/>
      <c r="H930" s="80"/>
      <c r="J930" s="80"/>
      <c r="K930" s="80"/>
      <c r="L930" s="80"/>
      <c r="M930" s="80"/>
    </row>
    <row r="931" spans="2:13">
      <c r="B931" s="79"/>
      <c r="C931" s="80"/>
      <c r="D931" s="80"/>
      <c r="E931" s="80"/>
      <c r="F931" s="80"/>
      <c r="G931" s="80"/>
      <c r="H931" s="80"/>
      <c r="J931" s="80"/>
      <c r="K931" s="80"/>
      <c r="L931" s="80"/>
      <c r="M931" s="80"/>
    </row>
    <row r="932" spans="2:13">
      <c r="B932" s="79"/>
      <c r="C932" s="80"/>
      <c r="D932" s="80"/>
      <c r="E932" s="80"/>
      <c r="F932" s="80"/>
      <c r="G932" s="80"/>
      <c r="H932" s="80"/>
      <c r="J932" s="80"/>
      <c r="K932" s="80"/>
      <c r="L932" s="80"/>
      <c r="M932" s="80"/>
    </row>
    <row r="933" spans="2:13">
      <c r="B933" s="79"/>
      <c r="C933" s="80"/>
      <c r="D933" s="80"/>
      <c r="E933" s="80"/>
      <c r="F933" s="80"/>
      <c r="G933" s="80"/>
      <c r="H933" s="80"/>
      <c r="J933" s="80"/>
      <c r="K933" s="80"/>
      <c r="L933" s="80"/>
      <c r="M933" s="80"/>
    </row>
    <row r="934" spans="2:13">
      <c r="B934" s="79"/>
      <c r="C934" s="80"/>
      <c r="D934" s="80"/>
      <c r="E934" s="80"/>
      <c r="F934" s="80"/>
      <c r="G934" s="80"/>
      <c r="H934" s="80"/>
      <c r="J934" s="80"/>
      <c r="K934" s="80"/>
      <c r="L934" s="80"/>
      <c r="M934" s="80"/>
    </row>
    <row r="935" spans="2:13">
      <c r="B935" s="79"/>
      <c r="C935" s="80"/>
      <c r="D935" s="80"/>
      <c r="E935" s="80"/>
      <c r="F935" s="80"/>
      <c r="G935" s="80"/>
      <c r="H935" s="80"/>
      <c r="J935" s="80"/>
      <c r="K935" s="80"/>
      <c r="L935" s="80"/>
      <c r="M935" s="80"/>
    </row>
    <row r="936" spans="2:13">
      <c r="B936" s="79"/>
      <c r="C936" s="80"/>
      <c r="D936" s="80"/>
      <c r="E936" s="80"/>
      <c r="F936" s="80"/>
      <c r="G936" s="80"/>
      <c r="H936" s="80"/>
      <c r="J936" s="80"/>
      <c r="K936" s="80"/>
      <c r="L936" s="80"/>
      <c r="M936" s="80"/>
    </row>
    <row r="937" spans="2:13">
      <c r="B937" s="79"/>
      <c r="C937" s="80"/>
      <c r="D937" s="80"/>
      <c r="E937" s="80"/>
      <c r="F937" s="80"/>
      <c r="G937" s="80"/>
      <c r="H937" s="80"/>
      <c r="J937" s="80"/>
      <c r="K937" s="80"/>
      <c r="L937" s="80"/>
      <c r="M937" s="80"/>
    </row>
    <row r="938" spans="2:13">
      <c r="B938" s="79"/>
      <c r="C938" s="80"/>
      <c r="D938" s="80"/>
      <c r="E938" s="80"/>
      <c r="F938" s="80"/>
      <c r="G938" s="80"/>
      <c r="H938" s="80"/>
      <c r="J938" s="80"/>
      <c r="K938" s="80"/>
      <c r="L938" s="80"/>
      <c r="M938" s="80"/>
    </row>
    <row r="939" spans="2:13">
      <c r="B939" s="79"/>
      <c r="C939" s="80"/>
      <c r="D939" s="80"/>
      <c r="E939" s="80"/>
      <c r="F939" s="80"/>
      <c r="G939" s="80"/>
      <c r="H939" s="80"/>
      <c r="J939" s="80"/>
      <c r="K939" s="80"/>
      <c r="L939" s="80"/>
      <c r="M939" s="80"/>
    </row>
    <row r="940" spans="2:13">
      <c r="B940" s="79"/>
      <c r="C940" s="80"/>
      <c r="D940" s="80"/>
      <c r="E940" s="80"/>
      <c r="F940" s="80"/>
      <c r="G940" s="80"/>
      <c r="H940" s="80"/>
      <c r="J940" s="80"/>
      <c r="K940" s="80"/>
      <c r="L940" s="80"/>
      <c r="M940" s="80"/>
    </row>
    <row r="941" spans="2:13">
      <c r="B941" s="79"/>
      <c r="C941" s="80"/>
      <c r="D941" s="80"/>
      <c r="E941" s="80"/>
      <c r="F941" s="80"/>
      <c r="G941" s="80"/>
      <c r="H941" s="80"/>
      <c r="J941" s="80"/>
      <c r="K941" s="80"/>
      <c r="L941" s="80"/>
      <c r="M941" s="80"/>
    </row>
    <row r="942" spans="2:13">
      <c r="B942" s="79"/>
      <c r="C942" s="80"/>
      <c r="D942" s="80"/>
      <c r="E942" s="80"/>
      <c r="F942" s="80"/>
      <c r="G942" s="80"/>
      <c r="H942" s="80"/>
      <c r="J942" s="80"/>
      <c r="K942" s="80"/>
      <c r="L942" s="80"/>
      <c r="M942" s="80"/>
    </row>
    <row r="943" spans="2:13">
      <c r="B943" s="79"/>
      <c r="C943" s="80"/>
      <c r="D943" s="80"/>
      <c r="E943" s="80"/>
      <c r="F943" s="80"/>
      <c r="G943" s="80"/>
      <c r="H943" s="80"/>
      <c r="J943" s="80"/>
      <c r="K943" s="80"/>
      <c r="L943" s="80"/>
      <c r="M943" s="80"/>
    </row>
    <row r="944" spans="2:13">
      <c r="B944" s="79"/>
      <c r="C944" s="80"/>
      <c r="D944" s="80"/>
      <c r="E944" s="80"/>
      <c r="F944" s="80"/>
      <c r="G944" s="80"/>
      <c r="H944" s="80"/>
      <c r="J944" s="80"/>
      <c r="K944" s="80"/>
      <c r="L944" s="80"/>
      <c r="M944" s="80"/>
    </row>
  </sheetData>
  <printOptions horizontalCentered="1"/>
  <pageMargins left="0.25" right="0.25" top="1" bottom="1" header="0.65" footer="0.5"/>
  <pageSetup scale="70" orientation="landscape" horizontalDpi="1200" verticalDpi="1200" r:id="rId1"/>
  <headerFooter alignWithMargins="0">
    <oddHeader xml:space="preserve">&amp;R&amp;16AEP - SPP Formula Rate
Trued-Up NITS Rates
Page: &amp;P of &amp;N
</oddHeader>
    <oddFooter xml:space="preserve">&amp;C &amp;R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4"/>
  <sheetViews>
    <sheetView zoomScale="90" zoomScaleNormal="90" zoomScaleSheetLayoutView="88" workbookViewId="0">
      <pane xSplit="6" ySplit="10" topLeftCell="G23" activePane="bottomRight" state="frozen"/>
      <selection sqref="A1:IV65536"/>
      <selection pane="topRight" sqref="A1:IV65536"/>
      <selection pane="bottomLeft" sqref="A1:IV65536"/>
      <selection pane="bottomRight" activeCell="F8" sqref="F8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6.5703125" style="1" customWidth="1"/>
    <col min="8" max="8" width="2.7109375" style="1" customWidth="1"/>
    <col min="9" max="9" width="19.42578125" style="1" bestFit="1" customWidth="1"/>
    <col min="10" max="10" width="2.7109375" style="1" customWidth="1"/>
    <col min="11" max="11" width="18" style="1" bestFit="1" customWidth="1"/>
    <col min="12" max="12" width="2.5703125" style="1" customWidth="1"/>
    <col min="13" max="13" width="21.7109375" style="1" customWidth="1"/>
    <col min="14" max="14" width="11.28515625" style="1" customWidth="1"/>
    <col min="15" max="15" width="17.28515625" style="1" customWidth="1"/>
    <col min="16" max="16" width="13.7109375" style="1" customWidth="1"/>
    <col min="17" max="17" width="13.85546875" style="1" customWidth="1"/>
    <col min="18" max="18" width="11.42578125" style="1"/>
    <col min="19" max="19" width="16.42578125" style="1" customWidth="1"/>
    <col min="20" max="16384" width="11.42578125" style="1"/>
  </cols>
  <sheetData>
    <row r="1" spans="1:23">
      <c r="A1"/>
      <c r="B1"/>
      <c r="C1"/>
      <c r="D1"/>
      <c r="E1"/>
      <c r="F1"/>
      <c r="G1"/>
      <c r="H1"/>
      <c r="J1"/>
      <c r="K1"/>
      <c r="L1"/>
      <c r="M1" s="2"/>
      <c r="N1" s="3">
        <f>+'[3]PSO Historic TCOS'!O2</f>
        <v>2018</v>
      </c>
    </row>
    <row r="2" spans="1:23">
      <c r="B2" s="4"/>
      <c r="C2" s="5"/>
      <c r="D2" s="5"/>
      <c r="E2" s="5"/>
      <c r="F2" s="5"/>
      <c r="G2" s="5"/>
      <c r="H2" s="5"/>
      <c r="J2" s="5"/>
      <c r="K2" s="5"/>
      <c r="L2" s="5"/>
      <c r="M2" s="2"/>
    </row>
    <row r="3" spans="1:23">
      <c r="B3" s="4"/>
      <c r="C3" s="5"/>
      <c r="D3" s="6"/>
      <c r="E3" s="6"/>
      <c r="F3" s="7" t="s">
        <v>0</v>
      </c>
      <c r="G3" s="8"/>
      <c r="H3" s="8"/>
      <c r="K3" s="6"/>
      <c r="L3" s="9"/>
    </row>
    <row r="4" spans="1:23">
      <c r="B4" s="4"/>
      <c r="C4" s="5"/>
      <c r="D4" s="6"/>
      <c r="E4" s="10"/>
      <c r="F4" s="11" t="s">
        <v>1</v>
      </c>
      <c r="G4" s="8"/>
      <c r="H4" s="8"/>
      <c r="K4" s="10"/>
      <c r="L4" s="9"/>
    </row>
    <row r="5" spans="1:23">
      <c r="B5" s="4"/>
      <c r="C5" s="5"/>
      <c r="D5" s="9" t="s">
        <v>2</v>
      </c>
      <c r="E5" s="9"/>
      <c r="F5" s="7" t="str">
        <f>"For Calendar Year "&amp;N1-1&amp;""</f>
        <v>For Calendar Year 2017</v>
      </c>
      <c r="G5" s="8"/>
      <c r="H5" s="8"/>
      <c r="K5" s="9"/>
      <c r="L5" s="9"/>
      <c r="M5" s="9"/>
    </row>
    <row r="6" spans="1:23" ht="15.75">
      <c r="B6" s="12"/>
      <c r="C6" s="13"/>
      <c r="D6" s="9"/>
      <c r="F6" s="17" t="s">
        <v>34</v>
      </c>
      <c r="H6" s="14"/>
      <c r="J6" s="14"/>
      <c r="K6" s="14"/>
      <c r="L6" s="14"/>
      <c r="M6" s="9"/>
    </row>
    <row r="7" spans="1:23" ht="15.75">
      <c r="B7" s="12"/>
      <c r="C7" s="13"/>
      <c r="D7" s="9"/>
      <c r="F7" s="15" t="s">
        <v>3</v>
      </c>
      <c r="G7" s="16"/>
      <c r="H7" s="9"/>
      <c r="J7" s="9"/>
      <c r="K7" s="9"/>
      <c r="L7" s="9"/>
      <c r="O7" s="1" t="s">
        <v>23</v>
      </c>
    </row>
    <row r="8" spans="1:23" ht="15.75">
      <c r="B8" s="12"/>
      <c r="C8" s="13"/>
      <c r="D8" s="9"/>
      <c r="E8" s="9"/>
      <c r="F8" s="14"/>
      <c r="G8" s="16"/>
      <c r="H8" s="9"/>
      <c r="I8" s="17" t="s">
        <v>4</v>
      </c>
      <c r="J8" s="9"/>
      <c r="K8" s="18" t="s">
        <v>5</v>
      </c>
      <c r="L8" s="18"/>
      <c r="M8" s="19" t="s">
        <v>6</v>
      </c>
      <c r="O8" s="82" t="s">
        <v>24</v>
      </c>
    </row>
    <row r="9" spans="1:23" ht="15.75">
      <c r="B9" s="12" t="s">
        <v>7</v>
      </c>
      <c r="C9" s="13"/>
      <c r="D9" s="9"/>
      <c r="E9" s="9"/>
      <c r="F9" s="20"/>
      <c r="G9" s="16"/>
      <c r="H9" s="9"/>
      <c r="I9" s="17" t="s">
        <v>8</v>
      </c>
      <c r="J9" s="9"/>
      <c r="K9" s="18" t="s">
        <v>8</v>
      </c>
      <c r="L9" s="18"/>
      <c r="M9" s="18" t="s">
        <v>8</v>
      </c>
      <c r="O9" s="82" t="s">
        <v>25</v>
      </c>
      <c r="W9" s="83" t="s">
        <v>26</v>
      </c>
    </row>
    <row r="10" spans="1:23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9"/>
      <c r="K10" s="17" t="s">
        <v>10</v>
      </c>
      <c r="L10" s="18"/>
      <c r="M10" s="17" t="s">
        <v>10</v>
      </c>
      <c r="O10" s="84"/>
      <c r="P10" s="85"/>
      <c r="Q10" s="85"/>
      <c r="R10" s="85"/>
      <c r="S10" s="85"/>
      <c r="T10" s="86"/>
    </row>
    <row r="11" spans="1:23">
      <c r="B11" s="23"/>
      <c r="C11" s="22"/>
      <c r="D11" s="9"/>
      <c r="E11" s="22"/>
      <c r="F11" s="9"/>
      <c r="G11" s="9"/>
      <c r="H11" s="9"/>
      <c r="J11" s="9"/>
      <c r="L11" s="9"/>
      <c r="O11" s="87" t="s">
        <v>27</v>
      </c>
      <c r="P11" s="88"/>
      <c r="Q11" s="89" t="s">
        <v>28</v>
      </c>
      <c r="R11" s="89"/>
      <c r="S11" s="89" t="s">
        <v>29</v>
      </c>
      <c r="T11" s="90"/>
    </row>
    <row r="12" spans="1:23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  <c r="L12" s="9"/>
      <c r="O12" s="91"/>
      <c r="P12" s="88"/>
      <c r="Q12" s="88"/>
      <c r="R12" s="88"/>
      <c r="S12" s="88"/>
      <c r="T12" s="90"/>
    </row>
    <row r="13" spans="1:23" ht="15.75">
      <c r="A13" s="17"/>
      <c r="B13" s="23">
        <v>1</v>
      </c>
      <c r="C13" s="22"/>
      <c r="D13" s="25" t="str">
        <f>"TRUE-UP YEAR "&amp;N1-1&amp;" REVENUE REQUIREMENT (w/o incentives)"</f>
        <v>TRUE-UP YEAR 2017 REVENUE REQUIREMENT (w/o incentives)</v>
      </c>
      <c r="E13" s="22"/>
      <c r="F13" s="9"/>
      <c r="G13" s="13" t="str">
        <f>"(True-Up TCOS Line "&amp;'[3]PSO True-Up TCOS'!B11&amp;" )"</f>
        <v>(True-Up TCOS Line 1 )</v>
      </c>
      <c r="H13" s="9"/>
      <c r="I13" s="26">
        <f>+K13+M13</f>
        <v>256589500.31959432</v>
      </c>
      <c r="J13" s="9"/>
      <c r="K13" s="27">
        <f>+'[3]PSO True-Up TCOS'!L11</f>
        <v>91776614.431344151</v>
      </c>
      <c r="L13" s="9"/>
      <c r="M13" s="27">
        <f>+'[3]SWE True-UP TCOS'!L11</f>
        <v>164812885.88825017</v>
      </c>
      <c r="N13" s="28"/>
      <c r="O13" s="92">
        <f>+'[3]Projected Zonal Rates'!O13</f>
        <v>265438705.33357412</v>
      </c>
      <c r="P13" s="93"/>
      <c r="Q13" s="93">
        <f>+'[3]Projected Zonal Rates'!Q13</f>
        <v>96193984.559494719</v>
      </c>
      <c r="R13" s="93"/>
      <c r="S13" s="93">
        <f>+'[3]Projected Zonal Rates'!S13</f>
        <v>169244720.77407938</v>
      </c>
      <c r="T13" s="86"/>
      <c r="U13" s="94" t="str">
        <f>$W$9</f>
        <v>from 2017 Annual Update (Projected)</v>
      </c>
    </row>
    <row r="14" spans="1:23" ht="15.75">
      <c r="A14" s="17"/>
      <c r="B14" s="23"/>
      <c r="C14" s="22"/>
      <c r="D14" s="25"/>
      <c r="E14" s="22"/>
      <c r="F14" s="9"/>
      <c r="G14" s="9"/>
      <c r="H14" s="9"/>
      <c r="I14" s="26"/>
      <c r="J14" s="9"/>
      <c r="K14" s="27"/>
      <c r="L14" s="9"/>
      <c r="M14" s="27"/>
      <c r="O14" s="95">
        <f>I13-O13</f>
        <v>-8849205.0139797926</v>
      </c>
      <c r="P14" s="96"/>
      <c r="Q14" s="97">
        <f>K13-Q13</f>
        <v>-4417370.1281505674</v>
      </c>
      <c r="R14" s="97"/>
      <c r="S14" s="97">
        <f>M13-S13</f>
        <v>-4431834.8858292103</v>
      </c>
      <c r="T14" s="90"/>
      <c r="U14" s="94" t="s">
        <v>30</v>
      </c>
    </row>
    <row r="15" spans="1:23" ht="15.75">
      <c r="A15" s="17"/>
      <c r="B15" s="23">
        <f>+B13+1</f>
        <v>2</v>
      </c>
      <c r="C15" s="22"/>
      <c r="D15" s="9" t="s">
        <v>13</v>
      </c>
      <c r="E15" s="22"/>
      <c r="F15" s="9"/>
      <c r="G15" s="13" t="str">
        <f>"(True-Up TCOS Line "&amp;'[3]PSO True-Up TCOS'!B16&amp;" )"</f>
        <v>(True-Up TCOS Line 5 )</v>
      </c>
      <c r="H15" s="9"/>
      <c r="I15" s="26">
        <f>(K15+M15)</f>
        <v>14702303.309999991</v>
      </c>
      <c r="J15" s="9"/>
      <c r="K15" s="27">
        <f>+'[3]PSO True-Up TCOS'!L16</f>
        <v>6192351.4300000034</v>
      </c>
      <c r="L15" s="29"/>
      <c r="M15" s="27">
        <f>+'[3]SWE True-UP TCOS'!L16</f>
        <v>8509951.8799999878</v>
      </c>
      <c r="O15" s="92">
        <f>+'[3]Projected Zonal Rates'!O15</f>
        <v>12936808.740000065</v>
      </c>
      <c r="P15" s="93"/>
      <c r="Q15" s="93">
        <f>+'[3]Projected Zonal Rates'!Q15</f>
        <v>5668001.5700000115</v>
      </c>
      <c r="R15" s="93"/>
      <c r="S15" s="93">
        <f>+'[3]Projected Zonal Rates'!S15</f>
        <v>7268807.170000053</v>
      </c>
      <c r="T15" s="90"/>
      <c r="U15" s="94" t="str">
        <f>$W$9</f>
        <v>from 2017 Annual Update (Projected)</v>
      </c>
    </row>
    <row r="16" spans="1:23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  <c r="L16" s="9"/>
      <c r="M16" s="30"/>
      <c r="O16" s="95">
        <f>I15-O15</f>
        <v>1765494.5699999258</v>
      </c>
      <c r="P16" s="96"/>
      <c r="Q16" s="97">
        <f>K15-Q15</f>
        <v>524349.85999999195</v>
      </c>
      <c r="R16" s="97"/>
      <c r="S16" s="97">
        <f>M15-S15</f>
        <v>1241144.7099999348</v>
      </c>
      <c r="T16" s="90"/>
      <c r="U16" s="94" t="s">
        <v>30</v>
      </c>
    </row>
    <row r="17" spans="2:21">
      <c r="B17" s="12">
        <f>+B15+1</f>
        <v>3</v>
      </c>
      <c r="C17" s="13"/>
      <c r="D17" s="25" t="s">
        <v>14</v>
      </c>
      <c r="F17" s="31"/>
      <c r="G17" s="13" t="str">
        <f>"(True-Up TCOS Line "&amp;'[3]PSO True-Up TCOS'!B18&amp;" )"</f>
        <v>(True-Up TCOS Line 6 )</v>
      </c>
      <c r="H17" s="5"/>
      <c r="I17" s="27">
        <f>+K17+M17</f>
        <v>241887197.00959432</v>
      </c>
      <c r="J17" s="5"/>
      <c r="K17" s="32">
        <f>+K13-K15</f>
        <v>85584263.001344144</v>
      </c>
      <c r="L17" s="5"/>
      <c r="M17" s="32">
        <f>+M13-M15</f>
        <v>156302934.00825018</v>
      </c>
      <c r="O17" s="92">
        <f>+'[3]Projected Zonal Rates'!O17</f>
        <v>252501896.59357405</v>
      </c>
      <c r="P17" s="93"/>
      <c r="Q17" s="93">
        <f>+'[3]Projected Zonal Rates'!Q17</f>
        <v>90525982.989494711</v>
      </c>
      <c r="R17" s="93"/>
      <c r="S17" s="93">
        <f>+'[3]Projected Zonal Rates'!S17</f>
        <v>161975913.60407934</v>
      </c>
      <c r="T17" s="90"/>
      <c r="U17" s="94" t="str">
        <f>$W$9</f>
        <v>from 2017 Annual Update (Projected)</v>
      </c>
    </row>
    <row r="18" spans="2:21">
      <c r="B18" s="12"/>
      <c r="C18" s="13"/>
      <c r="D18" s="25"/>
      <c r="E18" s="9"/>
      <c r="F18" s="31"/>
      <c r="G18" s="5"/>
      <c r="H18" s="5"/>
      <c r="J18" s="5"/>
      <c r="K18" s="33">
        <f>K17/I17</f>
        <v>0.35381890426366591</v>
      </c>
      <c r="L18" s="5"/>
      <c r="M18" s="33">
        <f>1-K18</f>
        <v>0.64618109573633409</v>
      </c>
      <c r="O18" s="95">
        <f>I17-O17</f>
        <v>-10614699.583979726</v>
      </c>
      <c r="P18" s="98"/>
      <c r="Q18" s="97">
        <f>K17-Q17</f>
        <v>-4941719.9881505668</v>
      </c>
      <c r="R18" s="97"/>
      <c r="S18" s="97">
        <f>M17-S17</f>
        <v>-5672979.595829159</v>
      </c>
      <c r="T18" s="99"/>
      <c r="U18" s="100" t="s">
        <v>30</v>
      </c>
    </row>
    <row r="19" spans="2:21">
      <c r="B19" s="12">
        <f>+B17+1</f>
        <v>4</v>
      </c>
      <c r="C19" s="13"/>
      <c r="D19" s="25" t="s">
        <v>15</v>
      </c>
      <c r="E19" s="9"/>
      <c r="F19" s="31"/>
      <c r="G19" s="5"/>
      <c r="H19" s="5"/>
      <c r="J19" s="5"/>
      <c r="L19" s="5"/>
      <c r="O19" s="101">
        <f>O18/O17</f>
        <v>-4.2038098434821265E-2</v>
      </c>
      <c r="P19" s="98"/>
      <c r="Q19" s="102">
        <f>Q18/Q17</f>
        <v>-5.4588967995233363E-2</v>
      </c>
      <c r="R19" s="103"/>
      <c r="S19" s="102">
        <f>S18/S17</f>
        <v>-3.5023599926688645E-2</v>
      </c>
      <c r="T19" s="99"/>
      <c r="U19" s="100" t="s">
        <v>30</v>
      </c>
    </row>
    <row r="20" spans="2:21">
      <c r="B20" s="12">
        <f>+B19+1</f>
        <v>5</v>
      </c>
      <c r="C20" s="13"/>
      <c r="D20" s="25" t="s">
        <v>16</v>
      </c>
      <c r="E20" s="9"/>
      <c r="F20" s="31"/>
      <c r="G20" s="34" t="str">
        <f>"(True-Up TCOS Line "&amp;'[3]PSO True-Up TCOS'!B23&amp;" )"</f>
        <v>(True-Up TCOS Line 7 )</v>
      </c>
      <c r="H20" s="5"/>
      <c r="I20" s="35">
        <f>(K20+M20)</f>
        <v>87056769</v>
      </c>
      <c r="J20" s="5"/>
      <c r="K20" s="36">
        <f>ROUND(+'[3]PSO True-Up TCOS'!L23,0)</f>
        <v>6176231</v>
      </c>
      <c r="L20" s="36"/>
      <c r="M20" s="36">
        <f>ROUND(+'[3]SWE True-UP TCOS'!L23,0)</f>
        <v>80880538</v>
      </c>
      <c r="O20" s="92">
        <f>+'[3]Projected Zonal Rates'!O20</f>
        <v>90656981.336813048</v>
      </c>
      <c r="P20" s="93"/>
      <c r="Q20" s="93">
        <f>+'[3]Projected Zonal Rates'!Q20</f>
        <v>6729904</v>
      </c>
      <c r="R20" s="93"/>
      <c r="S20" s="93">
        <f>+'[3]Projected Zonal Rates'!S20</f>
        <v>83927077.336813048</v>
      </c>
      <c r="T20" s="99"/>
      <c r="U20" s="94" t="str">
        <f>$W$9</f>
        <v>from 2017 Annual Update (Projected)</v>
      </c>
    </row>
    <row r="21" spans="2:21">
      <c r="B21" s="12">
        <f>+B20+1</f>
        <v>6</v>
      </c>
      <c r="C21" s="13"/>
      <c r="D21" s="25" t="s">
        <v>17</v>
      </c>
      <c r="E21" s="9"/>
      <c r="F21" s="31"/>
      <c r="G21" s="13" t="str">
        <f>"(Worksheet G)"</f>
        <v>(Worksheet G)</v>
      </c>
      <c r="H21" s="5"/>
      <c r="I21" s="26">
        <f>+K21+M21</f>
        <v>0</v>
      </c>
      <c r="J21" s="5"/>
      <c r="K21" s="36">
        <v>0</v>
      </c>
      <c r="L21" s="36"/>
      <c r="M21" s="36">
        <v>0</v>
      </c>
      <c r="O21" s="95">
        <f>I20-O20</f>
        <v>-3600212.3368130475</v>
      </c>
      <c r="P21" s="98"/>
      <c r="Q21" s="104">
        <f>K20-Q20</f>
        <v>-553673</v>
      </c>
      <c r="R21" s="104"/>
      <c r="S21" s="104">
        <f>M20-S20</f>
        <v>-3046539.3368130475</v>
      </c>
      <c r="T21" s="99"/>
      <c r="U21" s="94" t="s">
        <v>30</v>
      </c>
    </row>
    <row r="22" spans="2:21">
      <c r="B22" s="12">
        <f>+B21+1</f>
        <v>7</v>
      </c>
      <c r="C22" s="13"/>
      <c r="D22" s="25" t="s">
        <v>18</v>
      </c>
      <c r="E22" s="9"/>
      <c r="F22" s="31"/>
      <c r="G22" s="13" t="str">
        <f>"(Worksheet G)"</f>
        <v>(Worksheet G)</v>
      </c>
      <c r="H22" s="5"/>
      <c r="I22" s="37">
        <f>+K22+M22</f>
        <v>0</v>
      </c>
      <c r="J22" s="5"/>
      <c r="K22" s="38">
        <v>0</v>
      </c>
      <c r="L22" s="36"/>
      <c r="M22" s="38">
        <v>0</v>
      </c>
      <c r="O22" s="105"/>
      <c r="P22" s="106"/>
      <c r="Q22" s="107"/>
      <c r="R22" s="107"/>
      <c r="S22" s="107"/>
      <c r="T22" s="99"/>
      <c r="U22"/>
    </row>
    <row r="23" spans="2:21">
      <c r="B23" s="12">
        <f>+B22+1</f>
        <v>8</v>
      </c>
      <c r="C23" s="13"/>
      <c r="D23" s="39" t="s">
        <v>19</v>
      </c>
      <c r="E23" s="9" t="s">
        <v>20</v>
      </c>
      <c r="F23" s="31"/>
      <c r="G23" s="5"/>
      <c r="H23" s="5"/>
      <c r="I23" s="36">
        <f>(I22+I21+I20)</f>
        <v>87056769</v>
      </c>
      <c r="J23" s="5"/>
      <c r="K23" s="36">
        <f>+K22+K21+K20</f>
        <v>6176231</v>
      </c>
      <c r="L23" s="36"/>
      <c r="M23" s="36">
        <f>+M22+M21+M20</f>
        <v>80880538</v>
      </c>
      <c r="O23" s="92">
        <f>+'[3]Projected Zonal Rates'!O23</f>
        <v>90656981.336813048</v>
      </c>
      <c r="P23" s="93"/>
      <c r="Q23" s="93">
        <f>+'[3]Projected Zonal Rates'!Q23</f>
        <v>6729904</v>
      </c>
      <c r="R23" s="93"/>
      <c r="S23" s="93">
        <f>+'[3]Projected Zonal Rates'!S23</f>
        <v>83927077.336813048</v>
      </c>
      <c r="T23" s="99"/>
      <c r="U23" s="94" t="str">
        <f>$W$9</f>
        <v>from 2017 Annual Update (Projected)</v>
      </c>
    </row>
    <row r="24" spans="2:21">
      <c r="B24" s="12"/>
      <c r="C24" s="13"/>
      <c r="D24" s="25"/>
      <c r="E24" s="9"/>
      <c r="F24" s="31"/>
      <c r="G24" s="5"/>
      <c r="H24" s="5"/>
      <c r="I24" s="37"/>
      <c r="J24" s="5"/>
      <c r="K24" s="38"/>
      <c r="L24" s="36"/>
      <c r="M24" s="38"/>
      <c r="O24" s="108" t="str">
        <f>TEXT(I23-O23,"$#,###")&amp;" //  "&amp;TEXT((I23-O23)/O23,"#.#%")</f>
        <v>-$3,600,212 //  -4.%</v>
      </c>
      <c r="P24" s="109"/>
      <c r="Q24" s="110" t="str">
        <f>TEXT(K23-Q23,"$#,###")&amp;" //  "&amp;TEXT((K23-Q23)/Q23,"#.#%")</f>
        <v>-$553,673 //  -8.2%</v>
      </c>
      <c r="R24" s="111"/>
      <c r="S24" s="110" t="str">
        <f>TEXT(M23-S23,"$#,###")&amp;" //  "&amp;TEXT((M23-S23)/S23,"#.#%")</f>
        <v>-$3,046,539 //  -3.6%</v>
      </c>
      <c r="T24" s="99"/>
      <c r="U24" s="100" t="s">
        <v>30</v>
      </c>
    </row>
    <row r="25" spans="2:21">
      <c r="B25" s="12">
        <f>+B23+1</f>
        <v>9</v>
      </c>
      <c r="C25" s="13"/>
      <c r="D25" s="25" t="s">
        <v>21</v>
      </c>
      <c r="E25" s="9"/>
      <c r="G25" s="31" t="str">
        <f>"(Line "&amp;B17&amp;"- Line "&amp;B23&amp;")"</f>
        <v>(Line 3- Line 8)</v>
      </c>
      <c r="H25" s="5"/>
      <c r="I25" s="26">
        <f>(K25+M25)</f>
        <v>154830428.00959432</v>
      </c>
      <c r="J25" s="5"/>
      <c r="K25" s="36">
        <f>+K17-K23</f>
        <v>79408032.001344144</v>
      </c>
      <c r="L25" s="36"/>
      <c r="M25" s="36">
        <f>+M17-M23</f>
        <v>75422396.008250177</v>
      </c>
      <c r="O25" s="92">
        <f>+'[3]Projected Zonal Rates'!O25</f>
        <v>161844915.25676101</v>
      </c>
      <c r="P25" s="93"/>
      <c r="Q25" s="93">
        <f>+'[3]Projected Zonal Rates'!Q25</f>
        <v>83796078.989494711</v>
      </c>
      <c r="R25" s="93"/>
      <c r="S25" s="93">
        <f>+'[3]Projected Zonal Rates'!S25</f>
        <v>78048836.267266288</v>
      </c>
      <c r="T25" s="99"/>
      <c r="U25" s="94" t="str">
        <f>$W$9</f>
        <v>from 2017 Annual Update (Projected)</v>
      </c>
    </row>
    <row r="26" spans="2:21">
      <c r="B26" s="1"/>
      <c r="C26" s="13"/>
      <c r="E26" s="9"/>
      <c r="G26" s="5"/>
      <c r="H26" s="5"/>
      <c r="J26" s="5"/>
      <c r="O26" s="108" t="str">
        <f>TEXT(I25-O25,"$#,###")&amp;" //  "&amp;TEXT((I25-O25)/O25,"#.#%")</f>
        <v>-$7,014,487 //  -4.3%</v>
      </c>
      <c r="P26" s="112"/>
      <c r="Q26" s="112" t="str">
        <f>TEXT(K25-Q25,"$#,###")&amp;" //  "&amp;TEXT((K25-Q25)/Q25,"#.#%")</f>
        <v>-$4,388,047 //  -5.2%</v>
      </c>
      <c r="R26" s="113"/>
      <c r="S26" s="112" t="str">
        <f>TEXT(M25-S25,"$#,###")&amp;" //  "&amp;TEXT((M25-S25)/S25,"#%")</f>
        <v>-$2,626,440 //  -3%</v>
      </c>
      <c r="T26" s="99"/>
      <c r="U26" s="100" t="s">
        <v>30</v>
      </c>
    </row>
    <row r="27" spans="2:21">
      <c r="B27" s="12">
        <f>+B25+1</f>
        <v>10</v>
      </c>
      <c r="C27" s="13"/>
      <c r="D27" s="25" t="s">
        <v>22</v>
      </c>
      <c r="E27" s="9"/>
      <c r="F27" s="31"/>
      <c r="G27" s="13" t="str">
        <f>"(True-Up TCOS Line "&amp;'[3]PSO True-Up TCOS'!B35&amp;" )"</f>
        <v>(True-Up TCOS Line 15 )</v>
      </c>
      <c r="H27" s="5"/>
      <c r="I27" s="26">
        <f>+K27+M27</f>
        <v>0</v>
      </c>
      <c r="J27" s="5"/>
      <c r="K27" s="36">
        <f>+'[3]PSO True-Up TCOS'!L35</f>
        <v>0</v>
      </c>
      <c r="L27" s="36"/>
      <c r="M27" s="36">
        <f>+'[3]PSO True-Up TCOS'!N35</f>
        <v>0</v>
      </c>
      <c r="O27" s="114"/>
      <c r="P27" s="115"/>
      <c r="Q27" s="113"/>
      <c r="R27" s="113"/>
      <c r="S27" s="113"/>
      <c r="T27" s="99"/>
      <c r="U27"/>
    </row>
    <row r="28" spans="2:21" ht="15.75" thickBot="1">
      <c r="B28" s="12"/>
      <c r="C28" s="13"/>
      <c r="D28" s="25"/>
      <c r="E28" s="9"/>
      <c r="F28" s="31"/>
      <c r="G28" s="5"/>
      <c r="H28" s="5"/>
      <c r="I28" s="40"/>
      <c r="J28" s="5"/>
      <c r="K28" s="41"/>
      <c r="L28" s="36"/>
      <c r="M28" s="41"/>
      <c r="O28" s="114"/>
      <c r="P28" s="115"/>
      <c r="Q28" s="113"/>
      <c r="R28" s="113"/>
      <c r="S28" s="113"/>
      <c r="T28" s="99"/>
      <c r="U28"/>
    </row>
    <row r="29" spans="2:21" ht="16.5" thickBot="1">
      <c r="B29" s="42">
        <f>+B27+1</f>
        <v>11</v>
      </c>
      <c r="C29" s="43"/>
      <c r="D29" s="44" t="str">
        <f>"TRUED-UP ZONAL ATRR (W/ INCENTIVES) FOR "&amp;N1-1&amp;""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49">
        <f>(I25+I27)</f>
        <v>154830428.00959432</v>
      </c>
      <c r="J29" s="48"/>
      <c r="K29" s="50">
        <f>+K25+K27</f>
        <v>79408032.001344144</v>
      </c>
      <c r="L29" s="50"/>
      <c r="M29" s="51">
        <f>+M25+M27</f>
        <v>75422396.008250177</v>
      </c>
      <c r="O29" s="116">
        <f>O25</f>
        <v>161844915.25676101</v>
      </c>
      <c r="P29" s="117"/>
      <c r="Q29" s="117">
        <f>Q25</f>
        <v>83796078.989494711</v>
      </c>
      <c r="R29" s="117"/>
      <c r="S29" s="117">
        <f>S25</f>
        <v>78048836.267266288</v>
      </c>
      <c r="T29" s="99"/>
      <c r="U29" s="94" t="str">
        <f>$W$9</f>
        <v>from 2017 Annual Update (Projected)</v>
      </c>
    </row>
    <row r="30" spans="2:21">
      <c r="B30" s="12"/>
      <c r="C30" s="13"/>
      <c r="D30" s="25"/>
      <c r="E30" s="9"/>
      <c r="G30" s="31"/>
      <c r="H30" s="5"/>
      <c r="I30" s="26"/>
      <c r="J30" s="5"/>
      <c r="K30" s="36"/>
      <c r="L30" s="36"/>
      <c r="M30" s="36"/>
      <c r="O30" s="118">
        <f>I29-O29</f>
        <v>-7014487.2471666932</v>
      </c>
      <c r="P30" s="119"/>
      <c r="Q30" s="97">
        <f>K29-Q29</f>
        <v>-4388046.9881505668</v>
      </c>
      <c r="R30" s="120"/>
      <c r="S30" s="120">
        <f>M29-S29</f>
        <v>-2626440.2590161115</v>
      </c>
      <c r="T30" s="90"/>
      <c r="U30" s="100" t="s">
        <v>30</v>
      </c>
    </row>
    <row r="31" spans="2:21" ht="15.75">
      <c r="B31" s="52">
        <f>B29+1</f>
        <v>12</v>
      </c>
      <c r="C31" s="53"/>
      <c r="D31" s="54" t="str">
        <f>""&amp;N1-1&amp;" Historic AEP West Zone SPP Average 12-Mo. Peak Demand, MW"</f>
        <v>2017 Historic AEP West Zone SPP Average 12-Mo. Peak Demand, MW</v>
      </c>
      <c r="E31" s="55"/>
      <c r="F31" s="56"/>
      <c r="G31" s="57" t="str">
        <f>"(Load WS, ln "&amp;'[3]Load WS'!A30&amp;")"</f>
        <v>(Load WS, ln 20)</v>
      </c>
      <c r="H31" s="58"/>
      <c r="I31" s="35">
        <f>+'[3]Load WS'!Q30</f>
        <v>7969</v>
      </c>
      <c r="J31" s="59"/>
      <c r="K31" s="35">
        <f>I31</f>
        <v>7969</v>
      </c>
      <c r="L31" s="36"/>
      <c r="M31" s="36">
        <f>I31</f>
        <v>7969</v>
      </c>
      <c r="O31" s="121">
        <f>I31</f>
        <v>7969</v>
      </c>
      <c r="P31" s="122" t="s">
        <v>31</v>
      </c>
      <c r="Q31" s="88"/>
      <c r="R31" s="88"/>
      <c r="S31" s="88"/>
      <c r="T31" s="90"/>
    </row>
    <row r="32" spans="2:21" ht="15.75">
      <c r="B32" s="52"/>
      <c r="C32" s="53"/>
      <c r="D32" s="60"/>
      <c r="E32" s="55"/>
      <c r="F32" s="56"/>
      <c r="G32" s="61"/>
      <c r="H32" s="58"/>
      <c r="I32" s="62"/>
      <c r="J32" s="58"/>
      <c r="K32" s="63"/>
      <c r="L32" s="36"/>
      <c r="M32" s="36"/>
      <c r="O32" s="114"/>
      <c r="P32" s="88"/>
      <c r="Q32" s="88"/>
      <c r="R32" s="88"/>
      <c r="S32" s="88"/>
      <c r="T32" s="90"/>
    </row>
    <row r="33" spans="2:23" ht="15.75">
      <c r="B33" s="52">
        <f>B31+1</f>
        <v>13</v>
      </c>
      <c r="C33" s="53"/>
      <c r="D33" s="64" t="str">
        <f>"Monthly NITS Rate in $/MW - Month"</f>
        <v>Monthly NITS Rate in $/MW - Month</v>
      </c>
      <c r="E33" s="55"/>
      <c r="F33" s="56"/>
      <c r="G33" s="65" t="str">
        <f>"(Line "&amp;B29&amp;" / Line "&amp;B31&amp;") /12 "</f>
        <v xml:space="preserve">(Line 11 / Line 12) /12 </v>
      </c>
      <c r="H33" s="58"/>
      <c r="I33" s="66">
        <f>ROUND((I29/I31)/12,2)</f>
        <v>1619.09</v>
      </c>
      <c r="J33" s="58"/>
      <c r="K33" s="66">
        <f>ROUND((K29/K31)/12,2)</f>
        <v>830.38</v>
      </c>
      <c r="L33" s="36"/>
      <c r="M33" s="66">
        <f>ROUND((M29/M31)/12,2)</f>
        <v>788.71</v>
      </c>
      <c r="O33" s="123">
        <f>+'[3]Projected Zonal Rates'!O33</f>
        <v>1651.41</v>
      </c>
      <c r="P33" s="88"/>
      <c r="Q33" s="124" t="s">
        <v>32</v>
      </c>
      <c r="R33" s="88"/>
      <c r="S33" s="88"/>
      <c r="T33" s="90"/>
    </row>
    <row r="34" spans="2:23">
      <c r="B34" s="12"/>
      <c r="C34" s="13"/>
      <c r="D34" s="25"/>
      <c r="E34" s="9"/>
      <c r="G34" s="31"/>
      <c r="H34" s="5"/>
      <c r="I34" s="26"/>
      <c r="J34" s="5"/>
      <c r="K34" s="36"/>
      <c r="L34" s="36"/>
      <c r="M34" s="36"/>
      <c r="O34" s="125">
        <f>I33-O33</f>
        <v>-32.320000000000164</v>
      </c>
      <c r="P34" s="88"/>
      <c r="Q34" s="126" t="s">
        <v>33</v>
      </c>
      <c r="R34" s="88"/>
      <c r="S34" s="88"/>
      <c r="T34" s="90"/>
    </row>
    <row r="35" spans="2:23">
      <c r="B35" s="12"/>
      <c r="C35" s="13"/>
      <c r="D35" s="54"/>
      <c r="E35" s="67"/>
      <c r="F35" s="68"/>
      <c r="G35" s="59"/>
      <c r="H35" s="59"/>
      <c r="I35" s="35"/>
      <c r="J35" s="59"/>
      <c r="K35" s="69"/>
      <c r="L35" s="70"/>
      <c r="M35" s="69"/>
      <c r="O35" s="127"/>
      <c r="P35" s="30"/>
      <c r="Q35" s="30"/>
      <c r="R35" s="30"/>
      <c r="S35" s="30"/>
      <c r="T35" s="128"/>
    </row>
    <row r="36" spans="2:23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2:23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/>
      <c r="N37" s="72"/>
      <c r="O37" s="129">
        <f>O30*SUM('[3]Load WS'!R12:R28)</f>
        <v>-1782801.1633092512</v>
      </c>
      <c r="P37" s="72"/>
      <c r="Q37" s="72"/>
      <c r="R37" s="72"/>
      <c r="S37" s="72"/>
      <c r="T37" s="72"/>
      <c r="U37" s="72"/>
      <c r="V37" s="72"/>
      <c r="W37" s="72"/>
    </row>
    <row r="38" spans="2:23">
      <c r="B38" s="71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2:23">
      <c r="B39" s="71"/>
      <c r="C39" s="72"/>
      <c r="D39" s="72"/>
      <c r="E39" s="72"/>
      <c r="F39" s="72"/>
      <c r="G39" s="72"/>
      <c r="H39" s="72"/>
      <c r="I39" s="74"/>
      <c r="J39" s="72"/>
      <c r="K39" s="72"/>
      <c r="L39" s="72"/>
      <c r="M39" s="75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2:23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2:23">
      <c r="B41" s="71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2:23">
      <c r="B42" s="71"/>
      <c r="C42" s="72"/>
      <c r="D42" s="72"/>
      <c r="E42" s="72"/>
      <c r="F42" s="72"/>
      <c r="G42" s="76"/>
      <c r="H42" s="72"/>
      <c r="I42" s="73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2:23">
      <c r="B43" s="71"/>
      <c r="C43" s="72"/>
      <c r="D43" s="72"/>
      <c r="E43" s="72"/>
      <c r="F43" s="72"/>
      <c r="G43" s="76"/>
      <c r="H43" s="72"/>
      <c r="I43" s="73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2:23">
      <c r="B44" s="71"/>
      <c r="C44" s="72"/>
      <c r="D44" s="72"/>
      <c r="E44" s="72"/>
      <c r="F44" s="77"/>
      <c r="G44" s="76"/>
      <c r="H44" s="72"/>
      <c r="I44" s="73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2:23">
      <c r="B45" s="71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2:23">
      <c r="B46" s="71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2:23">
      <c r="B47" s="71"/>
      <c r="C47" s="72"/>
      <c r="D47" s="72"/>
      <c r="E47" s="72"/>
      <c r="F47" s="72"/>
      <c r="G47" s="72"/>
      <c r="H47" s="72"/>
      <c r="I47" s="73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2:23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2:23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2:23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2:23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2:23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2:23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2:23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2:23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2:23">
      <c r="B56" s="71"/>
      <c r="C56" s="72"/>
      <c r="D56" s="72"/>
      <c r="E56" s="78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2:23">
      <c r="B57" s="71"/>
      <c r="C57" s="72"/>
      <c r="D57" s="72"/>
      <c r="E57" s="78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2:23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2:23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2:23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2:23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2:23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2:23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2:23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2:23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2:23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2:23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2:23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2:23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2:23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2:23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2:23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2:23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2:23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2:23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2:23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2:23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  <row r="78" spans="2:23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</row>
    <row r="79" spans="2:23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</row>
    <row r="80" spans="2:23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</row>
    <row r="81" spans="2:23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</row>
    <row r="82" spans="2:23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2:23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</row>
    <row r="84" spans="2:23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2:23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2:23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2:23">
      <c r="B87" s="79"/>
      <c r="C87" s="80"/>
      <c r="D87" s="80"/>
      <c r="E87" s="80"/>
      <c r="F87" s="80"/>
      <c r="G87" s="80"/>
      <c r="H87" s="80"/>
      <c r="J87" s="80"/>
      <c r="K87" s="80"/>
      <c r="L87" s="80"/>
      <c r="M87" s="80"/>
    </row>
    <row r="88" spans="2:23">
      <c r="B88" s="79"/>
      <c r="C88" s="80"/>
      <c r="D88" s="80"/>
      <c r="E88" s="80"/>
      <c r="F88" s="80"/>
      <c r="G88" s="80"/>
      <c r="H88" s="80"/>
      <c r="J88" s="80"/>
      <c r="K88" s="80"/>
      <c r="L88" s="80"/>
      <c r="M88" s="80"/>
    </row>
    <row r="89" spans="2:23">
      <c r="B89" s="79"/>
      <c r="C89" s="80"/>
      <c r="D89" s="80"/>
      <c r="E89" s="80"/>
      <c r="F89" s="80"/>
      <c r="G89" s="80"/>
      <c r="H89" s="80"/>
      <c r="J89" s="80"/>
      <c r="K89" s="80"/>
      <c r="L89" s="80"/>
      <c r="M89" s="80"/>
    </row>
    <row r="90" spans="2:23">
      <c r="B90" s="79"/>
      <c r="C90" s="80"/>
      <c r="D90" s="80"/>
      <c r="E90" s="80"/>
      <c r="F90" s="80"/>
      <c r="G90" s="80"/>
      <c r="H90" s="80"/>
      <c r="J90" s="80"/>
      <c r="K90" s="80"/>
      <c r="L90" s="80"/>
      <c r="M90" s="80"/>
    </row>
    <row r="91" spans="2:23">
      <c r="B91" s="79"/>
      <c r="C91" s="80"/>
      <c r="D91" s="80"/>
      <c r="E91" s="80"/>
      <c r="F91" s="80"/>
      <c r="G91" s="80"/>
      <c r="H91" s="80"/>
      <c r="J91" s="80"/>
      <c r="K91" s="80"/>
      <c r="L91" s="80"/>
      <c r="M91" s="80"/>
    </row>
    <row r="92" spans="2:23">
      <c r="B92" s="79"/>
      <c r="C92" s="80"/>
      <c r="D92" s="80"/>
      <c r="E92" s="80"/>
      <c r="F92" s="80"/>
      <c r="G92" s="80"/>
      <c r="H92" s="80"/>
      <c r="J92" s="80"/>
      <c r="K92" s="80"/>
      <c r="L92" s="80"/>
      <c r="M92" s="80"/>
    </row>
    <row r="93" spans="2:23">
      <c r="B93" s="79"/>
      <c r="C93" s="80"/>
      <c r="D93" s="80"/>
      <c r="E93" s="80"/>
      <c r="F93" s="80"/>
      <c r="G93" s="80"/>
      <c r="H93" s="80"/>
      <c r="J93" s="80"/>
      <c r="K93" s="80"/>
      <c r="L93" s="80"/>
      <c r="M93" s="80"/>
    </row>
    <row r="94" spans="2:23">
      <c r="B94" s="79"/>
      <c r="C94" s="80"/>
      <c r="D94" s="80"/>
      <c r="E94" s="80"/>
      <c r="F94" s="80"/>
      <c r="G94" s="80"/>
      <c r="H94" s="80"/>
      <c r="J94" s="80"/>
      <c r="K94" s="80"/>
      <c r="L94" s="80"/>
      <c r="M94" s="80"/>
    </row>
    <row r="95" spans="2:23">
      <c r="B95" s="79"/>
      <c r="C95" s="80"/>
      <c r="D95" s="80"/>
      <c r="E95" s="80"/>
      <c r="F95" s="80"/>
      <c r="G95" s="80"/>
      <c r="H95" s="80"/>
      <c r="J95" s="80"/>
      <c r="K95" s="80"/>
      <c r="L95" s="80"/>
      <c r="M95" s="80"/>
    </row>
    <row r="96" spans="2:23">
      <c r="B96" s="79"/>
      <c r="C96" s="80"/>
      <c r="D96" s="80"/>
      <c r="E96" s="80"/>
      <c r="F96" s="80"/>
      <c r="G96" s="80"/>
      <c r="H96" s="80"/>
      <c r="J96" s="80"/>
      <c r="K96" s="80"/>
      <c r="L96" s="80"/>
      <c r="M96" s="80"/>
    </row>
    <row r="97" spans="2:13">
      <c r="B97" s="79"/>
      <c r="C97" s="80"/>
      <c r="D97" s="80"/>
      <c r="E97" s="80"/>
      <c r="F97" s="80"/>
      <c r="G97" s="80"/>
      <c r="H97" s="80"/>
      <c r="J97" s="80"/>
      <c r="K97" s="80"/>
      <c r="L97" s="80"/>
      <c r="M97" s="80"/>
    </row>
    <row r="98" spans="2:13">
      <c r="B98" s="79"/>
      <c r="C98" s="80"/>
      <c r="D98" s="80"/>
      <c r="E98" s="80"/>
      <c r="F98" s="80"/>
      <c r="G98" s="80"/>
      <c r="H98" s="80"/>
      <c r="J98" s="80"/>
      <c r="K98" s="80"/>
      <c r="L98" s="80"/>
      <c r="M98" s="80"/>
    </row>
    <row r="99" spans="2:13">
      <c r="B99" s="79"/>
      <c r="C99" s="80"/>
      <c r="D99" s="80"/>
      <c r="E99" s="80"/>
      <c r="F99" s="80"/>
      <c r="G99" s="80"/>
      <c r="H99" s="80"/>
      <c r="J99" s="80"/>
      <c r="K99" s="80"/>
      <c r="L99" s="80"/>
      <c r="M99" s="80"/>
    </row>
    <row r="100" spans="2:13">
      <c r="B100" s="79"/>
      <c r="C100" s="80"/>
      <c r="D100" s="80"/>
      <c r="E100" s="80"/>
      <c r="F100" s="80"/>
      <c r="G100" s="80"/>
      <c r="H100" s="80"/>
      <c r="J100" s="80"/>
      <c r="K100" s="80"/>
      <c r="L100" s="80"/>
      <c r="M100" s="80"/>
    </row>
    <row r="101" spans="2:13">
      <c r="B101" s="79"/>
      <c r="C101" s="80"/>
      <c r="D101" s="80"/>
      <c r="E101" s="80"/>
      <c r="F101" s="80"/>
      <c r="G101" s="80"/>
      <c r="H101" s="80"/>
      <c r="J101" s="80"/>
      <c r="K101" s="80"/>
      <c r="L101" s="80"/>
      <c r="M101" s="80"/>
    </row>
    <row r="102" spans="2:13">
      <c r="B102" s="79"/>
      <c r="C102" s="80"/>
      <c r="D102" s="80"/>
      <c r="E102" s="80"/>
      <c r="F102" s="80"/>
      <c r="G102" s="80"/>
      <c r="H102" s="80"/>
      <c r="J102" s="80"/>
      <c r="K102" s="80"/>
      <c r="L102" s="80"/>
      <c r="M102" s="80"/>
    </row>
    <row r="103" spans="2:13">
      <c r="B103" s="79"/>
      <c r="C103" s="80"/>
      <c r="D103" s="80"/>
      <c r="E103" s="80"/>
      <c r="F103" s="80"/>
      <c r="G103" s="80"/>
      <c r="H103" s="80"/>
      <c r="J103" s="80"/>
      <c r="K103" s="80"/>
      <c r="L103" s="80"/>
      <c r="M103" s="80"/>
    </row>
    <row r="104" spans="2:13">
      <c r="B104" s="79"/>
      <c r="C104" s="80"/>
      <c r="D104" s="80"/>
      <c r="E104" s="80"/>
      <c r="F104" s="80"/>
      <c r="G104" s="80"/>
      <c r="H104" s="80"/>
      <c r="J104" s="80"/>
      <c r="K104" s="80"/>
      <c r="L104" s="80"/>
      <c r="M104" s="80"/>
    </row>
    <row r="105" spans="2:13">
      <c r="B105" s="79"/>
      <c r="C105" s="80"/>
      <c r="D105" s="80"/>
      <c r="E105" s="80"/>
      <c r="F105" s="80"/>
      <c r="G105" s="80"/>
      <c r="H105" s="80"/>
      <c r="J105" s="80"/>
      <c r="K105" s="80"/>
      <c r="L105" s="80"/>
      <c r="M105" s="80"/>
    </row>
    <row r="106" spans="2:13">
      <c r="B106" s="79"/>
      <c r="C106" s="80"/>
      <c r="D106" s="80"/>
      <c r="E106" s="80"/>
      <c r="F106" s="80"/>
      <c r="G106" s="80"/>
      <c r="H106" s="80"/>
      <c r="J106" s="80"/>
      <c r="K106" s="80"/>
      <c r="L106" s="80"/>
      <c r="M106" s="80"/>
    </row>
    <row r="107" spans="2:13">
      <c r="B107" s="79"/>
      <c r="C107" s="80"/>
      <c r="D107" s="80"/>
      <c r="E107" s="80"/>
      <c r="F107" s="80"/>
      <c r="G107" s="80"/>
      <c r="H107" s="80"/>
      <c r="J107" s="80"/>
      <c r="K107" s="80"/>
      <c r="L107" s="80"/>
      <c r="M107" s="80"/>
    </row>
    <row r="108" spans="2:13">
      <c r="B108" s="79"/>
      <c r="C108" s="80"/>
      <c r="D108" s="80"/>
      <c r="E108" s="80"/>
      <c r="F108" s="80"/>
      <c r="G108" s="80"/>
      <c r="H108" s="80"/>
      <c r="J108" s="80"/>
      <c r="K108" s="80"/>
      <c r="L108" s="80"/>
      <c r="M108" s="80"/>
    </row>
    <row r="109" spans="2:13">
      <c r="B109" s="79"/>
      <c r="C109" s="80"/>
      <c r="D109" s="80"/>
      <c r="E109" s="80"/>
      <c r="F109" s="80"/>
      <c r="G109" s="80"/>
      <c r="H109" s="80"/>
      <c r="J109" s="80"/>
      <c r="K109" s="80"/>
      <c r="L109" s="80"/>
      <c r="M109" s="80"/>
    </row>
    <row r="110" spans="2:13">
      <c r="B110" s="79"/>
      <c r="C110" s="80"/>
      <c r="D110" s="80"/>
      <c r="E110" s="80"/>
      <c r="F110" s="80"/>
      <c r="G110" s="80"/>
      <c r="H110" s="80"/>
      <c r="J110" s="80"/>
      <c r="K110" s="80"/>
      <c r="L110" s="80"/>
      <c r="M110" s="80"/>
    </row>
    <row r="111" spans="2:13">
      <c r="B111" s="79"/>
      <c r="C111" s="80"/>
      <c r="D111" s="80"/>
      <c r="E111" s="80"/>
      <c r="F111" s="80"/>
      <c r="G111" s="80"/>
      <c r="H111" s="80"/>
      <c r="J111" s="80"/>
      <c r="K111" s="80"/>
      <c r="L111" s="80"/>
      <c r="M111" s="80"/>
    </row>
    <row r="112" spans="2:13">
      <c r="B112" s="79"/>
      <c r="C112" s="80"/>
      <c r="D112" s="80"/>
      <c r="E112" s="80"/>
      <c r="F112" s="80"/>
      <c r="G112" s="80"/>
      <c r="H112" s="80"/>
      <c r="J112" s="80"/>
      <c r="K112" s="80"/>
      <c r="L112" s="80"/>
      <c r="M112" s="80"/>
    </row>
    <row r="113" spans="2:13">
      <c r="B113" s="79"/>
      <c r="C113" s="80"/>
      <c r="D113" s="80"/>
      <c r="E113" s="80"/>
      <c r="F113" s="80"/>
      <c r="G113" s="80"/>
      <c r="H113" s="80"/>
      <c r="J113" s="80"/>
      <c r="K113" s="80"/>
      <c r="L113" s="80"/>
      <c r="M113" s="80"/>
    </row>
    <row r="114" spans="2:13">
      <c r="B114" s="79"/>
      <c r="C114" s="80"/>
      <c r="D114" s="80"/>
      <c r="E114" s="80"/>
      <c r="F114" s="80"/>
      <c r="G114" s="80"/>
      <c r="H114" s="80"/>
      <c r="J114" s="80"/>
      <c r="K114" s="80"/>
      <c r="L114" s="80"/>
      <c r="M114" s="80"/>
    </row>
    <row r="115" spans="2:13">
      <c r="B115" s="79"/>
      <c r="C115" s="80"/>
      <c r="D115" s="80"/>
      <c r="E115" s="80"/>
      <c r="F115" s="80"/>
      <c r="G115" s="80"/>
      <c r="H115" s="80"/>
      <c r="J115" s="80"/>
      <c r="K115" s="80"/>
      <c r="L115" s="80"/>
      <c r="M115" s="80"/>
    </row>
    <row r="116" spans="2:13">
      <c r="B116" s="79"/>
      <c r="C116" s="80"/>
      <c r="D116" s="80"/>
      <c r="E116" s="80"/>
      <c r="F116" s="80"/>
      <c r="G116" s="80"/>
      <c r="H116" s="80"/>
      <c r="J116" s="80"/>
      <c r="K116" s="80"/>
      <c r="L116" s="80"/>
      <c r="M116" s="80"/>
    </row>
    <row r="117" spans="2:13">
      <c r="B117" s="79"/>
      <c r="C117" s="80"/>
      <c r="D117" s="80"/>
      <c r="E117" s="80"/>
      <c r="F117" s="80"/>
      <c r="G117" s="80"/>
      <c r="H117" s="80"/>
      <c r="J117" s="80"/>
      <c r="K117" s="80"/>
      <c r="L117" s="80"/>
      <c r="M117" s="80"/>
    </row>
    <row r="118" spans="2:13">
      <c r="B118" s="79"/>
      <c r="C118" s="80"/>
      <c r="D118" s="80"/>
      <c r="E118" s="80"/>
      <c r="F118" s="80"/>
      <c r="G118" s="80"/>
      <c r="H118" s="80"/>
      <c r="J118" s="80"/>
      <c r="K118" s="80"/>
      <c r="L118" s="80"/>
      <c r="M118" s="80"/>
    </row>
    <row r="119" spans="2:13">
      <c r="B119" s="79"/>
      <c r="C119" s="80"/>
      <c r="D119" s="80"/>
      <c r="E119" s="80"/>
      <c r="F119" s="80"/>
      <c r="G119" s="80"/>
      <c r="H119" s="80"/>
      <c r="J119" s="80"/>
      <c r="K119" s="80"/>
      <c r="L119" s="80"/>
      <c r="M119" s="80"/>
    </row>
    <row r="120" spans="2:13">
      <c r="B120" s="79"/>
      <c r="C120" s="80"/>
      <c r="D120" s="80"/>
      <c r="E120" s="80"/>
      <c r="F120" s="80"/>
      <c r="G120" s="80"/>
      <c r="H120" s="80"/>
      <c r="J120" s="80"/>
      <c r="K120" s="80"/>
      <c r="L120" s="80"/>
      <c r="M120" s="80"/>
    </row>
    <row r="121" spans="2:13">
      <c r="B121" s="79"/>
      <c r="C121" s="80"/>
      <c r="D121" s="80"/>
      <c r="E121" s="80"/>
      <c r="F121" s="80"/>
      <c r="G121" s="80"/>
      <c r="H121" s="80"/>
      <c r="J121" s="80"/>
      <c r="K121" s="80"/>
      <c r="L121" s="80"/>
      <c r="M121" s="80"/>
    </row>
    <row r="122" spans="2:13">
      <c r="B122" s="79"/>
      <c r="C122" s="80"/>
      <c r="D122" s="80"/>
      <c r="E122" s="80"/>
      <c r="F122" s="80"/>
      <c r="G122" s="80"/>
      <c r="H122" s="80"/>
      <c r="J122" s="80"/>
      <c r="K122" s="80"/>
      <c r="L122" s="80"/>
      <c r="M122" s="80"/>
    </row>
    <row r="123" spans="2:13">
      <c r="B123" s="79"/>
      <c r="C123" s="80"/>
      <c r="D123" s="80"/>
      <c r="E123" s="80"/>
      <c r="F123" s="80"/>
      <c r="G123" s="80"/>
      <c r="H123" s="80"/>
      <c r="J123" s="80"/>
      <c r="K123" s="80"/>
      <c r="L123" s="80"/>
      <c r="M123" s="80"/>
    </row>
    <row r="124" spans="2:13">
      <c r="B124" s="79"/>
      <c r="C124" s="80"/>
      <c r="D124" s="80"/>
      <c r="E124" s="80"/>
      <c r="F124" s="80"/>
      <c r="G124" s="80"/>
      <c r="H124" s="80"/>
      <c r="J124" s="80"/>
      <c r="K124" s="80"/>
      <c r="L124" s="80"/>
      <c r="M124" s="80"/>
    </row>
    <row r="125" spans="2:13">
      <c r="B125" s="79"/>
      <c r="C125" s="80"/>
      <c r="D125" s="80"/>
      <c r="E125" s="80"/>
      <c r="F125" s="80"/>
      <c r="G125" s="80"/>
      <c r="H125" s="80"/>
      <c r="J125" s="80"/>
      <c r="K125" s="80"/>
      <c r="L125" s="80"/>
      <c r="M125" s="80"/>
    </row>
    <row r="126" spans="2:13">
      <c r="B126" s="79"/>
      <c r="C126" s="80"/>
      <c r="D126" s="80"/>
      <c r="E126" s="80"/>
      <c r="F126" s="80"/>
      <c r="G126" s="80"/>
      <c r="H126" s="80"/>
      <c r="J126" s="80"/>
      <c r="K126" s="80"/>
      <c r="L126" s="80"/>
      <c r="M126" s="80"/>
    </row>
    <row r="127" spans="2:13">
      <c r="B127" s="79"/>
      <c r="C127" s="80"/>
      <c r="D127" s="80"/>
      <c r="E127" s="80"/>
      <c r="F127" s="80"/>
      <c r="G127" s="80"/>
      <c r="H127" s="80"/>
      <c r="J127" s="80"/>
      <c r="K127" s="80"/>
      <c r="L127" s="80"/>
      <c r="M127" s="80"/>
    </row>
    <row r="128" spans="2:13">
      <c r="B128" s="79"/>
      <c r="C128" s="80"/>
      <c r="D128" s="80"/>
      <c r="E128" s="80"/>
      <c r="F128" s="80"/>
      <c r="G128" s="80"/>
      <c r="H128" s="80"/>
      <c r="J128" s="80"/>
      <c r="K128" s="80"/>
      <c r="L128" s="80"/>
      <c r="M128" s="80"/>
    </row>
    <row r="129" spans="2:13">
      <c r="B129" s="79"/>
      <c r="C129" s="80"/>
      <c r="D129" s="80"/>
      <c r="E129" s="80"/>
      <c r="F129" s="80"/>
      <c r="G129" s="80"/>
      <c r="H129" s="80"/>
      <c r="J129" s="80"/>
      <c r="K129" s="80"/>
      <c r="L129" s="80"/>
      <c r="M129" s="80"/>
    </row>
    <row r="130" spans="2:13">
      <c r="B130" s="79"/>
      <c r="C130" s="80"/>
      <c r="D130" s="80"/>
      <c r="E130" s="80"/>
      <c r="F130" s="80"/>
      <c r="G130" s="80"/>
      <c r="H130" s="80"/>
      <c r="J130" s="80"/>
      <c r="K130" s="80"/>
      <c r="L130" s="80"/>
      <c r="M130" s="80"/>
    </row>
    <row r="131" spans="2:13">
      <c r="B131" s="79"/>
      <c r="C131" s="80"/>
      <c r="D131" s="80"/>
      <c r="E131" s="80"/>
      <c r="F131" s="80"/>
      <c r="G131" s="80"/>
      <c r="H131" s="80"/>
      <c r="J131" s="80"/>
      <c r="K131" s="80"/>
      <c r="L131" s="80"/>
      <c r="M131" s="80"/>
    </row>
    <row r="132" spans="2:13">
      <c r="B132" s="79"/>
      <c r="C132" s="80"/>
      <c r="D132" s="80"/>
      <c r="E132" s="80"/>
      <c r="F132" s="80"/>
      <c r="G132" s="80"/>
      <c r="H132" s="80"/>
      <c r="J132" s="80"/>
      <c r="K132" s="80"/>
      <c r="L132" s="80"/>
      <c r="M132" s="80"/>
    </row>
    <row r="133" spans="2:13">
      <c r="B133" s="79"/>
      <c r="C133" s="80"/>
      <c r="D133" s="80"/>
      <c r="E133" s="80"/>
      <c r="F133" s="80"/>
      <c r="G133" s="80"/>
      <c r="H133" s="80"/>
      <c r="J133" s="80"/>
      <c r="K133" s="80"/>
      <c r="L133" s="80"/>
      <c r="M133" s="80"/>
    </row>
    <row r="134" spans="2:13">
      <c r="B134" s="79"/>
      <c r="C134" s="80"/>
      <c r="D134" s="80"/>
      <c r="E134" s="80"/>
      <c r="F134" s="80"/>
      <c r="G134" s="80"/>
      <c r="H134" s="80"/>
      <c r="J134" s="80"/>
      <c r="K134" s="80"/>
      <c r="L134" s="80"/>
      <c r="M134" s="80"/>
    </row>
    <row r="135" spans="2:13">
      <c r="B135" s="79"/>
      <c r="C135" s="80"/>
      <c r="D135" s="80"/>
      <c r="E135" s="80"/>
      <c r="F135" s="80"/>
      <c r="G135" s="80"/>
      <c r="H135" s="80"/>
      <c r="J135" s="80"/>
      <c r="K135" s="80"/>
      <c r="L135" s="80"/>
      <c r="M135" s="80"/>
    </row>
    <row r="136" spans="2:13">
      <c r="B136" s="79"/>
      <c r="C136" s="80"/>
      <c r="D136" s="80"/>
      <c r="E136" s="80"/>
      <c r="F136" s="80"/>
      <c r="G136" s="80"/>
      <c r="H136" s="80"/>
      <c r="J136" s="80"/>
      <c r="K136" s="80"/>
      <c r="L136" s="80"/>
      <c r="M136" s="80"/>
    </row>
    <row r="137" spans="2:13">
      <c r="B137" s="79"/>
      <c r="C137" s="80"/>
      <c r="D137" s="80"/>
      <c r="E137" s="80"/>
      <c r="F137" s="80"/>
      <c r="G137" s="80"/>
      <c r="H137" s="80"/>
      <c r="J137" s="80"/>
      <c r="K137" s="80"/>
      <c r="L137" s="80"/>
      <c r="M137" s="80"/>
    </row>
    <row r="138" spans="2:13">
      <c r="B138" s="79"/>
      <c r="C138" s="80"/>
      <c r="D138" s="80"/>
      <c r="E138" s="80"/>
      <c r="F138" s="80"/>
      <c r="G138" s="80"/>
      <c r="H138" s="80"/>
      <c r="J138" s="80"/>
      <c r="K138" s="80"/>
      <c r="L138" s="80"/>
      <c r="M138" s="80"/>
    </row>
    <row r="139" spans="2:13">
      <c r="B139" s="79"/>
      <c r="C139" s="80"/>
      <c r="D139" s="80"/>
      <c r="E139" s="80"/>
      <c r="F139" s="80"/>
      <c r="G139" s="80"/>
      <c r="H139" s="80"/>
      <c r="J139" s="80"/>
      <c r="K139" s="80"/>
      <c r="L139" s="80"/>
      <c r="M139" s="80"/>
    </row>
    <row r="140" spans="2:13">
      <c r="B140" s="79"/>
      <c r="C140" s="80"/>
      <c r="D140" s="80"/>
      <c r="E140" s="80"/>
      <c r="F140" s="80"/>
      <c r="G140" s="80"/>
      <c r="H140" s="80"/>
      <c r="J140" s="80"/>
      <c r="K140" s="80"/>
      <c r="L140" s="80"/>
      <c r="M140" s="80"/>
    </row>
    <row r="141" spans="2:13">
      <c r="B141" s="79"/>
      <c r="C141" s="80"/>
      <c r="D141" s="80"/>
      <c r="E141" s="80"/>
      <c r="F141" s="80"/>
      <c r="G141" s="80"/>
      <c r="H141" s="80"/>
      <c r="J141" s="80"/>
      <c r="K141" s="80"/>
      <c r="L141" s="80"/>
      <c r="M141" s="80"/>
    </row>
    <row r="142" spans="2:13">
      <c r="B142" s="79"/>
      <c r="C142" s="80"/>
      <c r="D142" s="80"/>
      <c r="E142" s="80"/>
      <c r="F142" s="80"/>
      <c r="G142" s="80"/>
      <c r="H142" s="80"/>
      <c r="J142" s="80"/>
      <c r="K142" s="80"/>
      <c r="L142" s="80"/>
      <c r="M142" s="80"/>
    </row>
    <row r="143" spans="2:13">
      <c r="B143" s="79"/>
      <c r="C143" s="80"/>
      <c r="D143" s="80"/>
      <c r="E143" s="80"/>
      <c r="F143" s="80"/>
      <c r="G143" s="80"/>
      <c r="H143" s="80"/>
      <c r="J143" s="80"/>
      <c r="K143" s="80"/>
      <c r="L143" s="80"/>
      <c r="M143" s="80"/>
    </row>
    <row r="144" spans="2:13">
      <c r="B144" s="79"/>
      <c r="C144" s="80"/>
      <c r="D144" s="80"/>
      <c r="E144" s="80"/>
      <c r="F144" s="80"/>
      <c r="G144" s="80"/>
      <c r="H144" s="80"/>
      <c r="J144" s="80"/>
      <c r="K144" s="80"/>
      <c r="L144" s="80"/>
      <c r="M144" s="80"/>
    </row>
    <row r="145" spans="2:13">
      <c r="B145" s="79"/>
      <c r="C145" s="80"/>
      <c r="D145" s="80"/>
      <c r="E145" s="80"/>
      <c r="F145" s="80"/>
      <c r="G145" s="80"/>
      <c r="H145" s="80"/>
      <c r="J145" s="80"/>
      <c r="K145" s="80"/>
      <c r="L145" s="80"/>
      <c r="M145" s="80"/>
    </row>
    <row r="146" spans="2:13">
      <c r="B146" s="79"/>
      <c r="C146" s="80"/>
      <c r="D146" s="80"/>
      <c r="E146" s="80"/>
      <c r="F146" s="80"/>
      <c r="G146" s="80"/>
      <c r="H146" s="80"/>
      <c r="J146" s="80"/>
      <c r="K146" s="80"/>
      <c r="L146" s="80"/>
      <c r="M146" s="80"/>
    </row>
    <row r="147" spans="2:13">
      <c r="B147" s="79"/>
      <c r="C147" s="80"/>
      <c r="D147" s="80"/>
      <c r="E147" s="80"/>
      <c r="F147" s="80"/>
      <c r="G147" s="80"/>
      <c r="H147" s="80"/>
      <c r="J147" s="80"/>
      <c r="K147" s="80"/>
      <c r="L147" s="80"/>
      <c r="M147" s="80"/>
    </row>
    <row r="148" spans="2:13">
      <c r="B148" s="79"/>
      <c r="C148" s="80"/>
      <c r="D148" s="80"/>
      <c r="E148" s="80"/>
      <c r="F148" s="80"/>
      <c r="G148" s="80"/>
      <c r="H148" s="80"/>
      <c r="J148" s="80"/>
      <c r="K148" s="80"/>
      <c r="L148" s="80"/>
      <c r="M148" s="80"/>
    </row>
    <row r="149" spans="2:13">
      <c r="B149" s="79"/>
      <c r="C149" s="80"/>
      <c r="D149" s="80"/>
      <c r="E149" s="80"/>
      <c r="F149" s="80"/>
      <c r="G149" s="80"/>
      <c r="H149" s="80"/>
      <c r="J149" s="80"/>
      <c r="K149" s="80"/>
      <c r="L149" s="80"/>
      <c r="M149" s="80"/>
    </row>
    <row r="150" spans="2:13">
      <c r="B150" s="79"/>
      <c r="C150" s="80"/>
      <c r="D150" s="80"/>
      <c r="E150" s="80"/>
      <c r="F150" s="80"/>
      <c r="G150" s="80"/>
      <c r="H150" s="80"/>
      <c r="J150" s="80"/>
      <c r="K150" s="80"/>
      <c r="L150" s="80"/>
      <c r="M150" s="80"/>
    </row>
    <row r="151" spans="2:13">
      <c r="B151" s="79"/>
      <c r="C151" s="80"/>
      <c r="D151" s="80"/>
      <c r="E151" s="80"/>
      <c r="F151" s="80"/>
      <c r="G151" s="80"/>
      <c r="H151" s="80"/>
      <c r="J151" s="80"/>
      <c r="K151" s="80"/>
      <c r="L151" s="80"/>
      <c r="M151" s="80"/>
    </row>
    <row r="152" spans="2:13">
      <c r="B152" s="79"/>
      <c r="C152" s="80"/>
      <c r="D152" s="80"/>
      <c r="E152" s="80"/>
      <c r="F152" s="80"/>
      <c r="G152" s="80"/>
      <c r="H152" s="80"/>
      <c r="J152" s="80"/>
      <c r="K152" s="80"/>
      <c r="L152" s="80"/>
      <c r="M152" s="80"/>
    </row>
    <row r="153" spans="2:13">
      <c r="B153" s="79"/>
      <c r="C153" s="80"/>
      <c r="D153" s="80"/>
      <c r="E153" s="80"/>
      <c r="F153" s="80"/>
      <c r="G153" s="80"/>
      <c r="H153" s="80"/>
      <c r="J153" s="80"/>
      <c r="K153" s="80"/>
      <c r="L153" s="80"/>
      <c r="M153" s="80"/>
    </row>
    <row r="154" spans="2:13">
      <c r="B154" s="79"/>
      <c r="C154" s="80"/>
      <c r="D154" s="80"/>
      <c r="E154" s="80"/>
      <c r="F154" s="80"/>
      <c r="G154" s="80"/>
      <c r="H154" s="80"/>
      <c r="J154" s="80"/>
      <c r="K154" s="80"/>
      <c r="L154" s="80"/>
      <c r="M154" s="80"/>
    </row>
    <row r="155" spans="2:13">
      <c r="B155" s="79"/>
      <c r="C155" s="80"/>
      <c r="D155" s="80"/>
      <c r="E155" s="80"/>
      <c r="F155" s="80"/>
      <c r="G155" s="80"/>
      <c r="H155" s="80"/>
      <c r="J155" s="80"/>
      <c r="K155" s="80"/>
      <c r="L155" s="80"/>
      <c r="M155" s="80"/>
    </row>
    <row r="156" spans="2:13">
      <c r="B156" s="79"/>
      <c r="C156" s="80"/>
      <c r="D156" s="80"/>
      <c r="E156" s="80"/>
      <c r="F156" s="80"/>
      <c r="G156" s="80"/>
      <c r="H156" s="80"/>
      <c r="J156" s="80"/>
      <c r="K156" s="80"/>
      <c r="L156" s="80"/>
      <c r="M156" s="80"/>
    </row>
    <row r="157" spans="2:13">
      <c r="B157" s="79"/>
      <c r="C157" s="80"/>
      <c r="D157" s="80"/>
      <c r="E157" s="80"/>
      <c r="F157" s="80"/>
      <c r="G157" s="80"/>
      <c r="H157" s="80"/>
      <c r="J157" s="80"/>
      <c r="K157" s="80"/>
      <c r="L157" s="80"/>
      <c r="M157" s="80"/>
    </row>
    <row r="158" spans="2:13">
      <c r="B158" s="79"/>
      <c r="C158" s="80"/>
      <c r="D158" s="80"/>
      <c r="E158" s="80"/>
      <c r="F158" s="80"/>
      <c r="G158" s="80"/>
      <c r="H158" s="80"/>
      <c r="J158" s="80"/>
      <c r="K158" s="80"/>
      <c r="L158" s="80"/>
      <c r="M158" s="80"/>
    </row>
    <row r="159" spans="2:13">
      <c r="B159" s="79"/>
      <c r="C159" s="80"/>
      <c r="D159" s="80"/>
      <c r="E159" s="80"/>
      <c r="F159" s="80"/>
      <c r="G159" s="80"/>
      <c r="H159" s="80"/>
      <c r="J159" s="80"/>
      <c r="K159" s="80"/>
      <c r="L159" s="80"/>
      <c r="M159" s="80"/>
    </row>
    <row r="160" spans="2:13">
      <c r="B160" s="79"/>
      <c r="C160" s="80"/>
      <c r="D160" s="80"/>
      <c r="E160" s="80"/>
      <c r="F160" s="80"/>
      <c r="G160" s="80"/>
      <c r="H160" s="80"/>
      <c r="J160" s="80"/>
      <c r="K160" s="80"/>
      <c r="L160" s="80"/>
      <c r="M160" s="80"/>
    </row>
    <row r="161" spans="2:13">
      <c r="B161" s="79"/>
      <c r="C161" s="80"/>
      <c r="D161" s="80"/>
      <c r="E161" s="80"/>
      <c r="F161" s="80"/>
      <c r="G161" s="80"/>
      <c r="H161" s="80"/>
      <c r="J161" s="80"/>
      <c r="K161" s="80"/>
      <c r="L161" s="80"/>
      <c r="M161" s="80"/>
    </row>
    <row r="162" spans="2:13">
      <c r="B162" s="79"/>
      <c r="C162" s="80"/>
      <c r="D162" s="80"/>
      <c r="E162" s="80"/>
      <c r="F162" s="80"/>
      <c r="G162" s="80"/>
      <c r="H162" s="80"/>
      <c r="J162" s="80"/>
      <c r="K162" s="80"/>
      <c r="L162" s="80"/>
      <c r="M162" s="80"/>
    </row>
    <row r="163" spans="2:13">
      <c r="B163" s="79"/>
      <c r="C163" s="80"/>
      <c r="D163" s="80"/>
      <c r="E163" s="80"/>
      <c r="F163" s="80"/>
      <c r="G163" s="80"/>
      <c r="H163" s="80"/>
      <c r="J163" s="80"/>
      <c r="K163" s="80"/>
      <c r="L163" s="80"/>
      <c r="M163" s="80"/>
    </row>
    <row r="164" spans="2:13">
      <c r="B164" s="79"/>
      <c r="C164" s="80"/>
      <c r="D164" s="80"/>
      <c r="E164" s="80"/>
      <c r="F164" s="80"/>
      <c r="G164" s="80"/>
      <c r="H164" s="80"/>
      <c r="J164" s="80"/>
      <c r="K164" s="80"/>
      <c r="L164" s="80"/>
      <c r="M164" s="80"/>
    </row>
    <row r="165" spans="2:13">
      <c r="B165" s="79"/>
      <c r="C165" s="80"/>
      <c r="D165" s="80"/>
      <c r="E165" s="80"/>
      <c r="F165" s="80"/>
      <c r="G165" s="80"/>
      <c r="H165" s="80"/>
      <c r="J165" s="80"/>
      <c r="K165" s="80"/>
      <c r="L165" s="80"/>
      <c r="M165" s="80"/>
    </row>
    <row r="166" spans="2:13">
      <c r="B166" s="79"/>
      <c r="C166" s="80"/>
      <c r="D166" s="80"/>
      <c r="E166" s="80"/>
      <c r="F166" s="80"/>
      <c r="G166" s="80"/>
      <c r="H166" s="80"/>
      <c r="J166" s="80"/>
      <c r="K166" s="80"/>
      <c r="L166" s="80"/>
      <c r="M166" s="80"/>
    </row>
    <row r="167" spans="2:13">
      <c r="B167" s="79"/>
      <c r="C167" s="80"/>
      <c r="D167" s="80"/>
      <c r="E167" s="80"/>
      <c r="F167" s="80"/>
      <c r="G167" s="80"/>
      <c r="H167" s="80"/>
      <c r="J167" s="80"/>
      <c r="K167" s="80"/>
      <c r="L167" s="80"/>
      <c r="M167" s="80"/>
    </row>
    <row r="168" spans="2:13">
      <c r="B168" s="79"/>
      <c r="C168" s="80"/>
      <c r="D168" s="80"/>
      <c r="E168" s="80"/>
      <c r="F168" s="80"/>
      <c r="G168" s="80"/>
      <c r="H168" s="80"/>
      <c r="J168" s="80"/>
      <c r="K168" s="80"/>
      <c r="L168" s="80"/>
      <c r="M168" s="80"/>
    </row>
    <row r="169" spans="2:13">
      <c r="B169" s="79"/>
      <c r="C169" s="80"/>
      <c r="D169" s="80"/>
      <c r="E169" s="80"/>
      <c r="F169" s="80"/>
      <c r="G169" s="80"/>
      <c r="H169" s="80"/>
      <c r="J169" s="80"/>
      <c r="K169" s="80"/>
      <c r="L169" s="80"/>
      <c r="M169" s="80"/>
    </row>
    <row r="170" spans="2:13">
      <c r="B170" s="79"/>
      <c r="C170" s="80"/>
      <c r="D170" s="80"/>
      <c r="E170" s="80"/>
      <c r="F170" s="80"/>
      <c r="G170" s="80"/>
      <c r="H170" s="80"/>
      <c r="J170" s="80"/>
      <c r="K170" s="80"/>
      <c r="L170" s="80"/>
      <c r="M170" s="80"/>
    </row>
    <row r="171" spans="2:13">
      <c r="B171" s="79"/>
      <c r="C171" s="80"/>
      <c r="D171" s="80"/>
      <c r="E171" s="80"/>
      <c r="F171" s="80"/>
      <c r="G171" s="80"/>
      <c r="H171" s="80"/>
      <c r="J171" s="80"/>
      <c r="K171" s="80"/>
      <c r="L171" s="80"/>
      <c r="M171" s="80"/>
    </row>
    <row r="172" spans="2:13">
      <c r="B172" s="79"/>
      <c r="C172" s="80"/>
      <c r="D172" s="80"/>
      <c r="E172" s="80"/>
      <c r="F172" s="80"/>
      <c r="G172" s="80"/>
      <c r="H172" s="80"/>
      <c r="J172" s="80"/>
      <c r="K172" s="80"/>
      <c r="L172" s="80"/>
      <c r="M172" s="80"/>
    </row>
    <row r="173" spans="2:13">
      <c r="B173" s="79"/>
      <c r="C173" s="80"/>
      <c r="D173" s="80"/>
      <c r="E173" s="80"/>
      <c r="F173" s="80"/>
      <c r="G173" s="80"/>
      <c r="H173" s="80"/>
      <c r="J173" s="80"/>
      <c r="K173" s="80"/>
      <c r="L173" s="80"/>
      <c r="M173" s="80"/>
    </row>
    <row r="174" spans="2:13">
      <c r="B174" s="79"/>
      <c r="C174" s="80"/>
      <c r="D174" s="80"/>
      <c r="E174" s="80"/>
      <c r="F174" s="80"/>
      <c r="G174" s="80"/>
      <c r="H174" s="80"/>
      <c r="J174" s="80"/>
      <c r="K174" s="80"/>
      <c r="L174" s="80"/>
      <c r="M174" s="80"/>
    </row>
    <row r="175" spans="2:13">
      <c r="B175" s="79"/>
      <c r="C175" s="80"/>
      <c r="D175" s="80"/>
      <c r="E175" s="80"/>
      <c r="F175" s="80"/>
      <c r="G175" s="80"/>
      <c r="H175" s="80"/>
      <c r="J175" s="80"/>
      <c r="K175" s="80"/>
      <c r="L175" s="80"/>
      <c r="M175" s="80"/>
    </row>
    <row r="176" spans="2:13">
      <c r="B176" s="79"/>
      <c r="C176" s="80"/>
      <c r="D176" s="80"/>
      <c r="E176" s="80"/>
      <c r="F176" s="80"/>
      <c r="G176" s="80"/>
      <c r="H176" s="80"/>
      <c r="J176" s="80"/>
      <c r="K176" s="80"/>
      <c r="L176" s="80"/>
      <c r="M176" s="80"/>
    </row>
    <row r="177" spans="2:13">
      <c r="B177" s="79"/>
      <c r="C177" s="80"/>
      <c r="D177" s="80"/>
      <c r="E177" s="80"/>
      <c r="F177" s="80"/>
      <c r="G177" s="80"/>
      <c r="H177" s="80"/>
      <c r="J177" s="80"/>
      <c r="K177" s="80"/>
      <c r="L177" s="80"/>
      <c r="M177" s="80"/>
    </row>
    <row r="178" spans="2:13">
      <c r="B178" s="79"/>
      <c r="C178" s="80"/>
      <c r="D178" s="80"/>
      <c r="E178" s="80"/>
      <c r="F178" s="80"/>
      <c r="G178" s="80"/>
      <c r="H178" s="80"/>
      <c r="J178" s="80"/>
      <c r="K178" s="80"/>
      <c r="L178" s="80"/>
      <c r="M178" s="80"/>
    </row>
    <row r="179" spans="2:13">
      <c r="B179" s="79"/>
      <c r="C179" s="80"/>
      <c r="D179" s="80"/>
      <c r="E179" s="80"/>
      <c r="F179" s="80"/>
      <c r="G179" s="80"/>
      <c r="H179" s="80"/>
      <c r="J179" s="80"/>
      <c r="K179" s="80"/>
      <c r="L179" s="80"/>
      <c r="M179" s="80"/>
    </row>
    <row r="180" spans="2:13">
      <c r="B180" s="79"/>
      <c r="C180" s="80"/>
      <c r="D180" s="80"/>
      <c r="E180" s="80"/>
      <c r="F180" s="80"/>
      <c r="G180" s="80"/>
      <c r="H180" s="80"/>
      <c r="J180" s="80"/>
      <c r="K180" s="80"/>
      <c r="L180" s="80"/>
      <c r="M180" s="80"/>
    </row>
    <row r="181" spans="2:13">
      <c r="B181" s="79"/>
      <c r="C181" s="80"/>
      <c r="D181" s="80"/>
      <c r="E181" s="80"/>
      <c r="F181" s="80"/>
      <c r="G181" s="80"/>
      <c r="H181" s="80"/>
      <c r="J181" s="80"/>
      <c r="K181" s="80"/>
      <c r="L181" s="80"/>
      <c r="M181" s="80"/>
    </row>
    <row r="182" spans="2:13">
      <c r="B182" s="79"/>
      <c r="C182" s="80"/>
      <c r="D182" s="80"/>
      <c r="E182" s="80"/>
      <c r="F182" s="80"/>
      <c r="G182" s="80"/>
      <c r="H182" s="80"/>
      <c r="J182" s="80"/>
      <c r="K182" s="80"/>
      <c r="L182" s="80"/>
      <c r="M182" s="80"/>
    </row>
    <row r="183" spans="2:13">
      <c r="B183" s="79"/>
      <c r="C183" s="80"/>
      <c r="D183" s="80"/>
      <c r="E183" s="80"/>
      <c r="F183" s="80"/>
      <c r="G183" s="80"/>
      <c r="H183" s="80"/>
      <c r="J183" s="80"/>
      <c r="K183" s="80"/>
      <c r="L183" s="80"/>
      <c r="M183" s="80"/>
    </row>
    <row r="184" spans="2:13">
      <c r="B184" s="79"/>
      <c r="C184" s="80"/>
      <c r="D184" s="80"/>
      <c r="E184" s="80"/>
      <c r="F184" s="80"/>
      <c r="G184" s="80"/>
      <c r="H184" s="80"/>
      <c r="J184" s="80"/>
      <c r="K184" s="80"/>
      <c r="L184" s="80"/>
      <c r="M184" s="80"/>
    </row>
    <row r="185" spans="2:13">
      <c r="B185" s="79"/>
      <c r="C185" s="80"/>
      <c r="D185" s="80"/>
      <c r="E185" s="80"/>
      <c r="F185" s="80"/>
      <c r="G185" s="80"/>
      <c r="H185" s="80"/>
      <c r="J185" s="80"/>
      <c r="K185" s="80"/>
      <c r="L185" s="80"/>
      <c r="M185" s="80"/>
    </row>
    <row r="186" spans="2:13">
      <c r="B186" s="79"/>
      <c r="C186" s="80"/>
      <c r="D186" s="80"/>
      <c r="E186" s="80"/>
      <c r="F186" s="80"/>
      <c r="G186" s="80"/>
      <c r="H186" s="80"/>
      <c r="J186" s="80"/>
      <c r="K186" s="80"/>
      <c r="L186" s="80"/>
      <c r="M186" s="80"/>
    </row>
    <row r="187" spans="2:13">
      <c r="B187" s="79"/>
      <c r="C187" s="80"/>
      <c r="D187" s="80"/>
      <c r="E187" s="80"/>
      <c r="F187" s="80"/>
      <c r="G187" s="80"/>
      <c r="H187" s="80"/>
      <c r="J187" s="80"/>
      <c r="K187" s="80"/>
      <c r="L187" s="80"/>
      <c r="M187" s="80"/>
    </row>
    <row r="188" spans="2:13">
      <c r="B188" s="79"/>
      <c r="C188" s="80"/>
      <c r="D188" s="80"/>
      <c r="E188" s="80"/>
      <c r="F188" s="80"/>
      <c r="G188" s="80"/>
      <c r="H188" s="80"/>
      <c r="J188" s="80"/>
      <c r="K188" s="80"/>
      <c r="L188" s="80"/>
      <c r="M188" s="80"/>
    </row>
    <row r="189" spans="2:13">
      <c r="B189" s="79"/>
      <c r="C189" s="80"/>
      <c r="D189" s="80"/>
      <c r="E189" s="80"/>
      <c r="F189" s="80"/>
      <c r="G189" s="80"/>
      <c r="H189" s="80"/>
      <c r="J189" s="80"/>
      <c r="K189" s="80"/>
      <c r="L189" s="80"/>
      <c r="M189" s="80"/>
    </row>
    <row r="190" spans="2:13">
      <c r="B190" s="79"/>
      <c r="C190" s="80"/>
      <c r="D190" s="80"/>
      <c r="E190" s="80"/>
      <c r="F190" s="80"/>
      <c r="G190" s="80"/>
      <c r="H190" s="80"/>
      <c r="J190" s="80"/>
      <c r="K190" s="80"/>
      <c r="L190" s="80"/>
      <c r="M190" s="80"/>
    </row>
    <row r="191" spans="2:13">
      <c r="B191" s="79"/>
      <c r="C191" s="80"/>
      <c r="D191" s="80"/>
      <c r="E191" s="80"/>
      <c r="F191" s="80"/>
      <c r="G191" s="80"/>
      <c r="H191" s="80"/>
      <c r="J191" s="80"/>
      <c r="K191" s="80"/>
      <c r="L191" s="80"/>
      <c r="M191" s="80"/>
    </row>
    <row r="192" spans="2:13">
      <c r="B192" s="79"/>
      <c r="C192" s="80"/>
      <c r="D192" s="80"/>
      <c r="E192" s="80"/>
      <c r="F192" s="80"/>
      <c r="G192" s="80"/>
      <c r="H192" s="80"/>
      <c r="J192" s="80"/>
      <c r="K192" s="80"/>
      <c r="L192" s="80"/>
      <c r="M192" s="80"/>
    </row>
    <row r="193" spans="2:13">
      <c r="B193" s="79"/>
      <c r="C193" s="80"/>
      <c r="D193" s="80"/>
      <c r="E193" s="80"/>
      <c r="F193" s="80"/>
      <c r="G193" s="80"/>
      <c r="H193" s="80"/>
      <c r="J193" s="80"/>
      <c r="K193" s="80"/>
      <c r="L193" s="80"/>
      <c r="M193" s="80"/>
    </row>
    <row r="194" spans="2:13">
      <c r="B194" s="79"/>
      <c r="C194" s="80"/>
      <c r="D194" s="80"/>
      <c r="E194" s="80"/>
      <c r="F194" s="80"/>
      <c r="G194" s="80"/>
      <c r="H194" s="80"/>
      <c r="J194" s="80"/>
      <c r="K194" s="80"/>
      <c r="L194" s="80"/>
      <c r="M194" s="80"/>
    </row>
    <row r="195" spans="2:13">
      <c r="B195" s="79"/>
      <c r="C195" s="80"/>
      <c r="D195" s="80"/>
      <c r="E195" s="80"/>
      <c r="F195" s="80"/>
      <c r="G195" s="80"/>
      <c r="H195" s="80"/>
      <c r="J195" s="80"/>
      <c r="K195" s="80"/>
      <c r="L195" s="80"/>
      <c r="M195" s="80"/>
    </row>
    <row r="196" spans="2:13">
      <c r="B196" s="79"/>
      <c r="C196" s="80"/>
      <c r="D196" s="80"/>
      <c r="E196" s="80"/>
      <c r="F196" s="80"/>
      <c r="G196" s="80"/>
      <c r="H196" s="80"/>
      <c r="J196" s="80"/>
      <c r="K196" s="80"/>
      <c r="L196" s="80"/>
      <c r="M196" s="80"/>
    </row>
    <row r="197" spans="2:13">
      <c r="B197" s="79"/>
      <c r="C197" s="80"/>
      <c r="D197" s="80"/>
      <c r="E197" s="80"/>
      <c r="F197" s="80"/>
      <c r="G197" s="80"/>
      <c r="H197" s="80"/>
      <c r="J197" s="80"/>
      <c r="K197" s="80"/>
      <c r="L197" s="80"/>
      <c r="M197" s="80"/>
    </row>
    <row r="198" spans="2:13">
      <c r="B198" s="79"/>
      <c r="C198" s="80"/>
      <c r="D198" s="80"/>
      <c r="E198" s="80"/>
      <c r="F198" s="80"/>
      <c r="G198" s="80"/>
      <c r="H198" s="80"/>
      <c r="J198" s="80"/>
      <c r="K198" s="80"/>
      <c r="L198" s="80"/>
      <c r="M198" s="80"/>
    </row>
    <row r="199" spans="2:13">
      <c r="B199" s="79"/>
      <c r="C199" s="80"/>
      <c r="D199" s="80"/>
      <c r="E199" s="80"/>
      <c r="F199" s="80"/>
      <c r="G199" s="80"/>
      <c r="H199" s="80"/>
      <c r="J199" s="80"/>
      <c r="K199" s="80"/>
      <c r="L199" s="80"/>
      <c r="M199" s="80"/>
    </row>
    <row r="200" spans="2:13">
      <c r="B200" s="79"/>
      <c r="C200" s="80"/>
      <c r="D200" s="80"/>
      <c r="E200" s="80"/>
      <c r="F200" s="80"/>
      <c r="G200" s="80"/>
      <c r="H200" s="80"/>
      <c r="J200" s="80"/>
      <c r="K200" s="80"/>
      <c r="L200" s="80"/>
      <c r="M200" s="80"/>
    </row>
    <row r="201" spans="2:13">
      <c r="B201" s="79"/>
      <c r="C201" s="80"/>
      <c r="D201" s="80"/>
      <c r="E201" s="80"/>
      <c r="F201" s="80"/>
      <c r="G201" s="80"/>
      <c r="H201" s="80"/>
      <c r="J201" s="80"/>
      <c r="K201" s="80"/>
      <c r="L201" s="80"/>
      <c r="M201" s="80"/>
    </row>
    <row r="202" spans="2:13">
      <c r="B202" s="79"/>
      <c r="C202" s="80"/>
      <c r="D202" s="80"/>
      <c r="E202" s="80"/>
      <c r="F202" s="80"/>
      <c r="G202" s="80"/>
      <c r="H202" s="80"/>
      <c r="J202" s="80"/>
      <c r="K202" s="80"/>
      <c r="L202" s="80"/>
      <c r="M202" s="80"/>
    </row>
    <row r="203" spans="2:13">
      <c r="B203" s="79"/>
      <c r="C203" s="80"/>
      <c r="D203" s="80"/>
      <c r="E203" s="80"/>
      <c r="F203" s="80"/>
      <c r="G203" s="80"/>
      <c r="H203" s="80"/>
      <c r="J203" s="80"/>
      <c r="K203" s="80"/>
      <c r="L203" s="80"/>
      <c r="M203" s="80"/>
    </row>
    <row r="204" spans="2:13">
      <c r="B204" s="79"/>
      <c r="C204" s="80"/>
      <c r="D204" s="80"/>
      <c r="E204" s="80"/>
      <c r="F204" s="80"/>
      <c r="G204" s="80"/>
      <c r="H204" s="80"/>
      <c r="J204" s="80"/>
      <c r="K204" s="80"/>
      <c r="L204" s="80"/>
      <c r="M204" s="80"/>
    </row>
    <row r="205" spans="2:13">
      <c r="B205" s="79"/>
      <c r="C205" s="80"/>
      <c r="D205" s="80"/>
      <c r="E205" s="80"/>
      <c r="F205" s="80"/>
      <c r="G205" s="80"/>
      <c r="H205" s="80"/>
      <c r="J205" s="80"/>
      <c r="K205" s="80"/>
      <c r="L205" s="80"/>
      <c r="M205" s="80"/>
    </row>
    <row r="206" spans="2:13">
      <c r="B206" s="79"/>
      <c r="C206" s="80"/>
      <c r="D206" s="80"/>
      <c r="E206" s="80"/>
      <c r="F206" s="80"/>
      <c r="G206" s="80"/>
      <c r="H206" s="80"/>
      <c r="J206" s="80"/>
      <c r="K206" s="80"/>
      <c r="L206" s="80"/>
      <c r="M206" s="80"/>
    </row>
    <row r="207" spans="2:13">
      <c r="B207" s="79"/>
      <c r="C207" s="80"/>
      <c r="D207" s="80"/>
      <c r="E207" s="80"/>
      <c r="F207" s="80"/>
      <c r="G207" s="80"/>
      <c r="H207" s="80"/>
      <c r="J207" s="80"/>
      <c r="K207" s="80"/>
      <c r="L207" s="80"/>
      <c r="M207" s="80"/>
    </row>
    <row r="208" spans="2:13">
      <c r="B208" s="79"/>
      <c r="C208" s="80"/>
      <c r="D208" s="80"/>
      <c r="E208" s="80"/>
      <c r="F208" s="80"/>
      <c r="G208" s="80"/>
      <c r="H208" s="80"/>
      <c r="J208" s="80"/>
      <c r="K208" s="80"/>
      <c r="L208" s="80"/>
      <c r="M208" s="80"/>
    </row>
    <row r="209" spans="2:13">
      <c r="B209" s="79"/>
      <c r="C209" s="80"/>
      <c r="D209" s="80"/>
      <c r="E209" s="80"/>
      <c r="F209" s="80"/>
      <c r="G209" s="80"/>
      <c r="H209" s="80"/>
      <c r="J209" s="80"/>
      <c r="K209" s="80"/>
      <c r="L209" s="80"/>
      <c r="M209" s="80"/>
    </row>
    <row r="210" spans="2:13">
      <c r="B210" s="79"/>
      <c r="C210" s="80"/>
      <c r="D210" s="80"/>
      <c r="E210" s="80"/>
      <c r="F210" s="80"/>
      <c r="G210" s="80"/>
      <c r="H210" s="80"/>
      <c r="J210" s="80"/>
      <c r="K210" s="80"/>
      <c r="L210" s="80"/>
      <c r="M210" s="80"/>
    </row>
    <row r="211" spans="2:13">
      <c r="B211" s="79"/>
      <c r="C211" s="80"/>
      <c r="D211" s="80"/>
      <c r="E211" s="80"/>
      <c r="F211" s="80"/>
      <c r="G211" s="80"/>
      <c r="H211" s="80"/>
      <c r="J211" s="80"/>
      <c r="K211" s="80"/>
      <c r="L211" s="80"/>
      <c r="M211" s="80"/>
    </row>
    <row r="212" spans="2:13">
      <c r="B212" s="79"/>
      <c r="C212" s="80"/>
      <c r="D212" s="80"/>
      <c r="E212" s="80"/>
      <c r="F212" s="80"/>
      <c r="G212" s="80"/>
      <c r="H212" s="80"/>
      <c r="J212" s="80"/>
      <c r="K212" s="80"/>
      <c r="L212" s="80"/>
      <c r="M212" s="80"/>
    </row>
    <row r="213" spans="2:13">
      <c r="B213" s="79"/>
      <c r="C213" s="80"/>
      <c r="D213" s="80"/>
      <c r="E213" s="80"/>
      <c r="F213" s="80"/>
      <c r="G213" s="80"/>
      <c r="H213" s="80"/>
      <c r="J213" s="80"/>
      <c r="K213" s="80"/>
      <c r="L213" s="80"/>
      <c r="M213" s="80"/>
    </row>
    <row r="214" spans="2:13">
      <c r="B214" s="79"/>
      <c r="C214" s="80"/>
      <c r="D214" s="80"/>
      <c r="E214" s="80"/>
      <c r="F214" s="80"/>
      <c r="G214" s="80"/>
      <c r="H214" s="80"/>
      <c r="J214" s="80"/>
      <c r="K214" s="80"/>
      <c r="L214" s="80"/>
      <c r="M214" s="80"/>
    </row>
    <row r="215" spans="2:13">
      <c r="B215" s="79"/>
      <c r="C215" s="80"/>
      <c r="D215" s="80"/>
      <c r="E215" s="80"/>
      <c r="F215" s="80"/>
      <c r="G215" s="80"/>
      <c r="H215" s="80"/>
      <c r="J215" s="80"/>
      <c r="K215" s="80"/>
      <c r="L215" s="80"/>
      <c r="M215" s="80"/>
    </row>
    <row r="216" spans="2:13">
      <c r="B216" s="79"/>
      <c r="C216" s="80"/>
      <c r="D216" s="80"/>
      <c r="E216" s="80"/>
      <c r="F216" s="80"/>
      <c r="G216" s="80"/>
      <c r="H216" s="80"/>
      <c r="J216" s="80"/>
      <c r="K216" s="80"/>
      <c r="L216" s="80"/>
      <c r="M216" s="80"/>
    </row>
    <row r="217" spans="2:13">
      <c r="B217" s="79"/>
      <c r="C217" s="80"/>
      <c r="D217" s="80"/>
      <c r="E217" s="80"/>
      <c r="F217" s="80"/>
      <c r="G217" s="80"/>
      <c r="H217" s="80"/>
      <c r="J217" s="80"/>
      <c r="K217" s="80"/>
      <c r="L217" s="80"/>
      <c r="M217" s="80"/>
    </row>
    <row r="218" spans="2:13">
      <c r="B218" s="79"/>
      <c r="C218" s="80"/>
      <c r="D218" s="80"/>
      <c r="E218" s="80"/>
      <c r="F218" s="80"/>
      <c r="G218" s="80"/>
      <c r="H218" s="80"/>
      <c r="J218" s="80"/>
      <c r="K218" s="80"/>
      <c r="L218" s="80"/>
      <c r="M218" s="80"/>
    </row>
    <row r="219" spans="2:13">
      <c r="B219" s="79"/>
      <c r="C219" s="80"/>
      <c r="D219" s="80"/>
      <c r="E219" s="80"/>
      <c r="F219" s="80"/>
      <c r="G219" s="80"/>
      <c r="H219" s="80"/>
      <c r="J219" s="80"/>
      <c r="K219" s="80"/>
      <c r="L219" s="80"/>
      <c r="M219" s="80"/>
    </row>
    <row r="220" spans="2:13">
      <c r="B220" s="79"/>
      <c r="C220" s="80"/>
      <c r="D220" s="80"/>
      <c r="E220" s="80"/>
      <c r="F220" s="80"/>
      <c r="G220" s="80"/>
      <c r="H220" s="80"/>
      <c r="J220" s="80"/>
      <c r="K220" s="80"/>
      <c r="L220" s="80"/>
      <c r="M220" s="80"/>
    </row>
    <row r="221" spans="2:13">
      <c r="B221" s="79"/>
      <c r="C221" s="80"/>
      <c r="D221" s="80"/>
      <c r="E221" s="80"/>
      <c r="F221" s="80"/>
      <c r="G221" s="80"/>
      <c r="H221" s="80"/>
      <c r="J221" s="80"/>
      <c r="K221" s="80"/>
      <c r="L221" s="80"/>
      <c r="M221" s="80"/>
    </row>
    <row r="222" spans="2:13">
      <c r="B222" s="79"/>
      <c r="C222" s="80"/>
      <c r="D222" s="80"/>
      <c r="E222" s="80"/>
      <c r="F222" s="80"/>
      <c r="G222" s="80"/>
      <c r="H222" s="80"/>
      <c r="J222" s="80"/>
      <c r="K222" s="80"/>
      <c r="L222" s="80"/>
      <c r="M222" s="80"/>
    </row>
    <row r="223" spans="2:13">
      <c r="B223" s="79"/>
      <c r="C223" s="80"/>
      <c r="D223" s="80"/>
      <c r="E223" s="80"/>
      <c r="F223" s="80"/>
      <c r="G223" s="80"/>
      <c r="H223" s="80"/>
      <c r="J223" s="80"/>
      <c r="K223" s="80"/>
      <c r="L223" s="80"/>
      <c r="M223" s="80"/>
    </row>
    <row r="224" spans="2:13">
      <c r="B224" s="79"/>
      <c r="C224" s="80"/>
      <c r="D224" s="80"/>
      <c r="E224" s="80"/>
      <c r="F224" s="80"/>
      <c r="G224" s="80"/>
      <c r="H224" s="80"/>
      <c r="J224" s="80"/>
      <c r="K224" s="80"/>
      <c r="L224" s="80"/>
      <c r="M224" s="80"/>
    </row>
    <row r="225" spans="2:13">
      <c r="B225" s="79"/>
      <c r="C225" s="80"/>
      <c r="D225" s="80"/>
      <c r="E225" s="80"/>
      <c r="F225" s="80"/>
      <c r="G225" s="80"/>
      <c r="H225" s="80"/>
      <c r="J225" s="80"/>
      <c r="K225" s="80"/>
      <c r="L225" s="80"/>
      <c r="M225" s="80"/>
    </row>
    <row r="226" spans="2:13">
      <c r="B226" s="79"/>
      <c r="C226" s="80"/>
      <c r="D226" s="80"/>
      <c r="E226" s="80"/>
      <c r="F226" s="80"/>
      <c r="G226" s="80"/>
      <c r="H226" s="80"/>
      <c r="J226" s="80"/>
      <c r="K226" s="80"/>
      <c r="L226" s="80"/>
      <c r="M226" s="80"/>
    </row>
    <row r="227" spans="2:13">
      <c r="B227" s="79"/>
      <c r="C227" s="80"/>
      <c r="D227" s="80"/>
      <c r="E227" s="80"/>
      <c r="F227" s="80"/>
      <c r="G227" s="80"/>
      <c r="H227" s="80"/>
      <c r="J227" s="80"/>
      <c r="K227" s="80"/>
      <c r="L227" s="80"/>
      <c r="M227" s="80"/>
    </row>
    <row r="228" spans="2:13">
      <c r="B228" s="79"/>
      <c r="C228" s="80"/>
      <c r="D228" s="80"/>
      <c r="E228" s="80"/>
      <c r="F228" s="80"/>
      <c r="G228" s="80"/>
      <c r="H228" s="80"/>
      <c r="J228" s="80"/>
      <c r="K228" s="80"/>
      <c r="L228" s="80"/>
      <c r="M228" s="80"/>
    </row>
    <row r="229" spans="2:13">
      <c r="B229" s="79"/>
      <c r="C229" s="80"/>
      <c r="D229" s="80"/>
      <c r="E229" s="80"/>
      <c r="F229" s="80"/>
      <c r="G229" s="80"/>
      <c r="H229" s="80"/>
      <c r="J229" s="80"/>
      <c r="K229" s="80"/>
      <c r="L229" s="80"/>
      <c r="M229" s="80"/>
    </row>
    <row r="230" spans="2:13">
      <c r="B230" s="79"/>
      <c r="C230" s="80"/>
      <c r="D230" s="80"/>
      <c r="E230" s="80"/>
      <c r="F230" s="80"/>
      <c r="G230" s="80"/>
      <c r="H230" s="80"/>
      <c r="J230" s="80"/>
      <c r="K230" s="80"/>
      <c r="L230" s="80"/>
      <c r="M230" s="80"/>
    </row>
    <row r="231" spans="2:13">
      <c r="B231" s="79"/>
      <c r="C231" s="80"/>
      <c r="D231" s="80"/>
      <c r="E231" s="80"/>
      <c r="F231" s="80"/>
      <c r="G231" s="80"/>
      <c r="H231" s="80"/>
      <c r="J231" s="80"/>
      <c r="K231" s="80"/>
      <c r="L231" s="80"/>
      <c r="M231" s="80"/>
    </row>
    <row r="232" spans="2:13">
      <c r="B232" s="79"/>
      <c r="C232" s="80"/>
      <c r="D232" s="80"/>
      <c r="E232" s="80"/>
      <c r="F232" s="80"/>
      <c r="G232" s="80"/>
      <c r="H232" s="80"/>
      <c r="J232" s="80"/>
      <c r="K232" s="80"/>
      <c r="L232" s="80"/>
      <c r="M232" s="80"/>
    </row>
    <row r="233" spans="2:13">
      <c r="B233" s="79"/>
      <c r="C233" s="80"/>
      <c r="D233" s="80"/>
      <c r="E233" s="80"/>
      <c r="F233" s="80"/>
      <c r="G233" s="80"/>
      <c r="H233" s="80"/>
      <c r="J233" s="80"/>
      <c r="K233" s="80"/>
      <c r="L233" s="80"/>
      <c r="M233" s="80"/>
    </row>
    <row r="234" spans="2:13">
      <c r="B234" s="79"/>
      <c r="C234" s="80"/>
      <c r="D234" s="80"/>
      <c r="E234" s="80"/>
      <c r="F234" s="80"/>
      <c r="G234" s="80"/>
      <c r="H234" s="80"/>
      <c r="J234" s="80"/>
      <c r="K234" s="80"/>
      <c r="L234" s="80"/>
      <c r="M234" s="80"/>
    </row>
    <row r="235" spans="2:13">
      <c r="B235" s="79"/>
      <c r="C235" s="80"/>
      <c r="D235" s="80"/>
      <c r="E235" s="80"/>
      <c r="F235" s="80"/>
      <c r="G235" s="80"/>
      <c r="H235" s="80"/>
      <c r="J235" s="80"/>
      <c r="K235" s="80"/>
      <c r="L235" s="80"/>
      <c r="M235" s="80"/>
    </row>
    <row r="236" spans="2:13">
      <c r="B236" s="79"/>
      <c r="C236" s="80"/>
      <c r="D236" s="80"/>
      <c r="E236" s="80"/>
      <c r="F236" s="80"/>
      <c r="G236" s="80"/>
      <c r="H236" s="80"/>
      <c r="J236" s="80"/>
      <c r="K236" s="80"/>
      <c r="L236" s="80"/>
      <c r="M236" s="80"/>
    </row>
    <row r="237" spans="2:13">
      <c r="B237" s="79"/>
      <c r="C237" s="80"/>
      <c r="D237" s="80"/>
      <c r="E237" s="80"/>
      <c r="F237" s="80"/>
      <c r="G237" s="80"/>
      <c r="H237" s="80"/>
      <c r="J237" s="80"/>
      <c r="K237" s="80"/>
      <c r="L237" s="80"/>
      <c r="M237" s="80"/>
    </row>
    <row r="238" spans="2:13">
      <c r="B238" s="79"/>
      <c r="C238" s="80"/>
      <c r="D238" s="80"/>
      <c r="E238" s="80"/>
      <c r="F238" s="80"/>
      <c r="G238" s="80"/>
      <c r="H238" s="80"/>
      <c r="J238" s="80"/>
      <c r="K238" s="80"/>
      <c r="L238" s="80"/>
      <c r="M238" s="80"/>
    </row>
    <row r="239" spans="2:13">
      <c r="B239" s="79"/>
      <c r="C239" s="80"/>
      <c r="D239" s="80"/>
      <c r="E239" s="80"/>
      <c r="F239" s="80"/>
      <c r="G239" s="80"/>
      <c r="H239" s="80"/>
      <c r="J239" s="80"/>
      <c r="K239" s="80"/>
      <c r="L239" s="80"/>
      <c r="M239" s="80"/>
    </row>
    <row r="240" spans="2:13">
      <c r="B240" s="79"/>
      <c r="C240" s="80"/>
      <c r="D240" s="80"/>
      <c r="E240" s="80"/>
      <c r="F240" s="80"/>
      <c r="G240" s="80"/>
      <c r="H240" s="80"/>
      <c r="J240" s="80"/>
      <c r="K240" s="80"/>
      <c r="L240" s="80"/>
      <c r="M240" s="80"/>
    </row>
    <row r="241" spans="2:13">
      <c r="B241" s="79"/>
      <c r="C241" s="80"/>
      <c r="D241" s="80"/>
      <c r="E241" s="80"/>
      <c r="F241" s="80"/>
      <c r="G241" s="80"/>
      <c r="H241" s="80"/>
      <c r="J241" s="80"/>
      <c r="K241" s="80"/>
      <c r="L241" s="80"/>
      <c r="M241" s="80"/>
    </row>
    <row r="242" spans="2:13">
      <c r="B242" s="79"/>
      <c r="C242" s="80"/>
      <c r="D242" s="80"/>
      <c r="E242" s="80"/>
      <c r="F242" s="80"/>
      <c r="G242" s="80"/>
      <c r="H242" s="80"/>
      <c r="J242" s="80"/>
      <c r="K242" s="80"/>
      <c r="L242" s="80"/>
      <c r="M242" s="80"/>
    </row>
    <row r="243" spans="2:13">
      <c r="B243" s="79"/>
      <c r="C243" s="80"/>
      <c r="D243" s="80"/>
      <c r="E243" s="80"/>
      <c r="F243" s="80"/>
      <c r="G243" s="80"/>
      <c r="H243" s="80"/>
      <c r="J243" s="80"/>
      <c r="K243" s="80"/>
      <c r="L243" s="80"/>
      <c r="M243" s="80"/>
    </row>
    <row r="244" spans="2:13">
      <c r="B244" s="79"/>
      <c r="C244" s="80"/>
      <c r="D244" s="80"/>
      <c r="E244" s="80"/>
      <c r="F244" s="80"/>
      <c r="G244" s="80"/>
      <c r="H244" s="80"/>
      <c r="J244" s="80"/>
      <c r="K244" s="80"/>
      <c r="L244" s="80"/>
      <c r="M244" s="80"/>
    </row>
    <row r="245" spans="2:13">
      <c r="B245" s="79"/>
      <c r="C245" s="80"/>
      <c r="D245" s="80"/>
      <c r="E245" s="80"/>
      <c r="F245" s="80"/>
      <c r="G245" s="80"/>
      <c r="H245" s="80"/>
      <c r="J245" s="80"/>
      <c r="K245" s="80"/>
      <c r="L245" s="80"/>
      <c r="M245" s="80"/>
    </row>
    <row r="246" spans="2:13">
      <c r="B246" s="79"/>
      <c r="C246" s="80"/>
      <c r="D246" s="80"/>
      <c r="E246" s="80"/>
      <c r="F246" s="80"/>
      <c r="G246" s="80"/>
      <c r="H246" s="80"/>
      <c r="J246" s="80"/>
      <c r="K246" s="80"/>
      <c r="L246" s="80"/>
      <c r="M246" s="80"/>
    </row>
    <row r="247" spans="2:13">
      <c r="B247" s="79"/>
      <c r="C247" s="80"/>
      <c r="D247" s="80"/>
      <c r="E247" s="80"/>
      <c r="F247" s="80"/>
      <c r="G247" s="80"/>
      <c r="H247" s="80"/>
      <c r="J247" s="80"/>
      <c r="K247" s="80"/>
      <c r="L247" s="80"/>
      <c r="M247" s="80"/>
    </row>
    <row r="248" spans="2:13">
      <c r="B248" s="79"/>
      <c r="C248" s="80"/>
      <c r="D248" s="80"/>
      <c r="E248" s="80"/>
      <c r="F248" s="80"/>
      <c r="G248" s="80"/>
      <c r="H248" s="80"/>
      <c r="J248" s="80"/>
      <c r="K248" s="80"/>
      <c r="L248" s="80"/>
      <c r="M248" s="80"/>
    </row>
    <row r="249" spans="2:13">
      <c r="B249" s="79"/>
      <c r="C249" s="80"/>
      <c r="D249" s="80"/>
      <c r="E249" s="80"/>
      <c r="F249" s="80"/>
      <c r="G249" s="80"/>
      <c r="H249" s="80"/>
      <c r="J249" s="80"/>
      <c r="K249" s="80"/>
      <c r="L249" s="80"/>
      <c r="M249" s="80"/>
    </row>
    <row r="250" spans="2:13">
      <c r="B250" s="79"/>
      <c r="C250" s="80"/>
      <c r="D250" s="80"/>
      <c r="E250" s="80"/>
      <c r="F250" s="80"/>
      <c r="G250" s="80"/>
      <c r="H250" s="80"/>
      <c r="J250" s="80"/>
      <c r="K250" s="80"/>
      <c r="L250" s="80"/>
      <c r="M250" s="80"/>
    </row>
    <row r="251" spans="2:13">
      <c r="B251" s="79"/>
      <c r="C251" s="80"/>
      <c r="D251" s="80"/>
      <c r="E251" s="80"/>
      <c r="F251" s="80"/>
      <c r="G251" s="80"/>
      <c r="H251" s="80"/>
      <c r="J251" s="80"/>
      <c r="K251" s="80"/>
      <c r="L251" s="80"/>
      <c r="M251" s="80"/>
    </row>
    <row r="252" spans="2:13">
      <c r="B252" s="79"/>
      <c r="C252" s="80"/>
      <c r="D252" s="80"/>
      <c r="E252" s="80"/>
      <c r="F252" s="80"/>
      <c r="G252" s="80"/>
      <c r="H252" s="80"/>
      <c r="J252" s="80"/>
      <c r="K252" s="80"/>
      <c r="L252" s="80"/>
      <c r="M252" s="80"/>
    </row>
    <row r="253" spans="2:13">
      <c r="B253" s="79"/>
      <c r="C253" s="80"/>
      <c r="D253" s="80"/>
      <c r="E253" s="80"/>
      <c r="F253" s="80"/>
      <c r="G253" s="80"/>
      <c r="H253" s="80"/>
      <c r="J253" s="80"/>
      <c r="K253" s="80"/>
      <c r="L253" s="80"/>
      <c r="M253" s="80"/>
    </row>
    <row r="254" spans="2:13">
      <c r="B254" s="79"/>
      <c r="C254" s="80"/>
      <c r="D254" s="80"/>
      <c r="E254" s="80"/>
      <c r="F254" s="80"/>
      <c r="G254" s="80"/>
      <c r="H254" s="80"/>
      <c r="J254" s="80"/>
      <c r="K254" s="80"/>
      <c r="L254" s="80"/>
      <c r="M254" s="80"/>
    </row>
    <row r="255" spans="2:13">
      <c r="B255" s="79"/>
      <c r="C255" s="80"/>
      <c r="D255" s="80"/>
      <c r="E255" s="80"/>
      <c r="F255" s="80"/>
      <c r="G255" s="80"/>
      <c r="H255" s="80"/>
      <c r="J255" s="80"/>
      <c r="K255" s="80"/>
      <c r="L255" s="80"/>
      <c r="M255" s="80"/>
    </row>
    <row r="256" spans="2:13">
      <c r="B256" s="79"/>
      <c r="C256" s="80"/>
      <c r="D256" s="80"/>
      <c r="E256" s="80"/>
      <c r="F256" s="80"/>
      <c r="G256" s="80"/>
      <c r="H256" s="80"/>
      <c r="J256" s="80"/>
      <c r="K256" s="80"/>
      <c r="L256" s="80"/>
      <c r="M256" s="80"/>
    </row>
    <row r="257" spans="2:13">
      <c r="B257" s="79"/>
      <c r="C257" s="80"/>
      <c r="D257" s="80"/>
      <c r="E257" s="80"/>
      <c r="F257" s="80"/>
      <c r="G257" s="80"/>
      <c r="H257" s="80"/>
      <c r="J257" s="80"/>
      <c r="K257" s="80"/>
      <c r="L257" s="80"/>
      <c r="M257" s="80"/>
    </row>
    <row r="258" spans="2:13">
      <c r="B258" s="79"/>
      <c r="C258" s="80"/>
      <c r="D258" s="80"/>
      <c r="E258" s="80"/>
      <c r="F258" s="80"/>
      <c r="G258" s="80"/>
      <c r="H258" s="80"/>
      <c r="J258" s="80"/>
      <c r="K258" s="80"/>
      <c r="L258" s="80"/>
      <c r="M258" s="80"/>
    </row>
    <row r="259" spans="2:13">
      <c r="B259" s="79"/>
      <c r="C259" s="80"/>
      <c r="D259" s="80"/>
      <c r="E259" s="80"/>
      <c r="F259" s="80"/>
      <c r="G259" s="80"/>
      <c r="H259" s="80"/>
      <c r="J259" s="80"/>
      <c r="K259" s="80"/>
      <c r="L259" s="80"/>
      <c r="M259" s="80"/>
    </row>
    <row r="260" spans="2:13">
      <c r="B260" s="79"/>
      <c r="C260" s="80"/>
      <c r="D260" s="80"/>
      <c r="E260" s="80"/>
      <c r="F260" s="80"/>
      <c r="G260" s="80"/>
      <c r="H260" s="80"/>
      <c r="J260" s="80"/>
      <c r="K260" s="80"/>
      <c r="L260" s="80"/>
      <c r="M260" s="80"/>
    </row>
    <row r="261" spans="2:13">
      <c r="B261" s="79"/>
      <c r="C261" s="80"/>
      <c r="D261" s="80"/>
      <c r="E261" s="80"/>
      <c r="F261" s="80"/>
      <c r="G261" s="80"/>
      <c r="H261" s="80"/>
      <c r="J261" s="80"/>
      <c r="K261" s="80"/>
      <c r="L261" s="80"/>
      <c r="M261" s="80"/>
    </row>
    <row r="262" spans="2:13">
      <c r="B262" s="79"/>
      <c r="C262" s="80"/>
      <c r="D262" s="80"/>
      <c r="E262" s="80"/>
      <c r="F262" s="80"/>
      <c r="G262" s="80"/>
      <c r="H262" s="80"/>
      <c r="J262" s="80"/>
      <c r="K262" s="80"/>
      <c r="L262" s="80"/>
      <c r="M262" s="80"/>
    </row>
    <row r="263" spans="2:13">
      <c r="B263" s="79"/>
      <c r="C263" s="80"/>
      <c r="D263" s="80"/>
      <c r="E263" s="80"/>
      <c r="F263" s="80"/>
      <c r="G263" s="80"/>
      <c r="H263" s="80"/>
      <c r="J263" s="80"/>
      <c r="K263" s="80"/>
      <c r="L263" s="80"/>
      <c r="M263" s="80"/>
    </row>
    <row r="264" spans="2:13">
      <c r="B264" s="79"/>
      <c r="C264" s="80"/>
      <c r="D264" s="80"/>
      <c r="E264" s="80"/>
      <c r="F264" s="80"/>
      <c r="G264" s="80"/>
      <c r="H264" s="80"/>
      <c r="J264" s="80"/>
      <c r="K264" s="80"/>
      <c r="L264" s="80"/>
      <c r="M264" s="80"/>
    </row>
    <row r="265" spans="2:13">
      <c r="B265" s="79"/>
      <c r="C265" s="80"/>
      <c r="D265" s="80"/>
      <c r="E265" s="80"/>
      <c r="F265" s="80"/>
      <c r="G265" s="80"/>
      <c r="H265" s="80"/>
      <c r="J265" s="80"/>
      <c r="K265" s="80"/>
      <c r="L265" s="80"/>
      <c r="M265" s="80"/>
    </row>
    <row r="266" spans="2:13">
      <c r="B266" s="79"/>
      <c r="C266" s="80"/>
      <c r="D266" s="80"/>
      <c r="E266" s="80"/>
      <c r="F266" s="80"/>
      <c r="G266" s="80"/>
      <c r="H266" s="80"/>
      <c r="J266" s="80"/>
      <c r="K266" s="80"/>
      <c r="L266" s="80"/>
      <c r="M266" s="80"/>
    </row>
    <row r="267" spans="2:13">
      <c r="B267" s="79"/>
      <c r="C267" s="80"/>
      <c r="D267" s="80"/>
      <c r="E267" s="80"/>
      <c r="F267" s="80"/>
      <c r="G267" s="80"/>
      <c r="H267" s="80"/>
      <c r="J267" s="80"/>
      <c r="K267" s="80"/>
      <c r="L267" s="80"/>
      <c r="M267" s="80"/>
    </row>
    <row r="268" spans="2:13">
      <c r="B268" s="79"/>
      <c r="C268" s="80"/>
      <c r="D268" s="80"/>
      <c r="E268" s="80"/>
      <c r="F268" s="80"/>
      <c r="G268" s="80"/>
      <c r="H268" s="80"/>
      <c r="J268" s="80"/>
      <c r="K268" s="80"/>
      <c r="L268" s="80"/>
      <c r="M268" s="80"/>
    </row>
    <row r="269" spans="2:13">
      <c r="B269" s="79"/>
      <c r="C269" s="80"/>
      <c r="D269" s="80"/>
      <c r="E269" s="80"/>
      <c r="F269" s="80"/>
      <c r="G269" s="80"/>
      <c r="H269" s="80"/>
      <c r="J269" s="80"/>
      <c r="K269" s="80"/>
      <c r="L269" s="80"/>
      <c r="M269" s="80"/>
    </row>
    <row r="270" spans="2:13">
      <c r="B270" s="79"/>
      <c r="C270" s="80"/>
      <c r="D270" s="80"/>
      <c r="E270" s="80"/>
      <c r="F270" s="80"/>
      <c r="G270" s="80"/>
      <c r="H270" s="80"/>
      <c r="J270" s="80"/>
      <c r="K270" s="80"/>
      <c r="L270" s="80"/>
      <c r="M270" s="80"/>
    </row>
    <row r="271" spans="2:13">
      <c r="B271" s="79"/>
      <c r="C271" s="80"/>
      <c r="D271" s="80"/>
      <c r="E271" s="80"/>
      <c r="F271" s="80"/>
      <c r="G271" s="80"/>
      <c r="H271" s="80"/>
      <c r="J271" s="80"/>
      <c r="K271" s="80"/>
      <c r="L271" s="80"/>
      <c r="M271" s="80"/>
    </row>
    <row r="272" spans="2:13">
      <c r="B272" s="79"/>
      <c r="C272" s="80"/>
      <c r="D272" s="80"/>
      <c r="E272" s="80"/>
      <c r="F272" s="80"/>
      <c r="G272" s="80"/>
      <c r="H272" s="80"/>
      <c r="J272" s="80"/>
      <c r="K272" s="80"/>
      <c r="L272" s="80"/>
      <c r="M272" s="80"/>
    </row>
    <row r="273" spans="2:13">
      <c r="B273" s="79"/>
      <c r="C273" s="80"/>
      <c r="D273" s="80"/>
      <c r="E273" s="80"/>
      <c r="F273" s="80"/>
      <c r="G273" s="80"/>
      <c r="H273" s="80"/>
      <c r="J273" s="80"/>
      <c r="K273" s="80"/>
      <c r="L273" s="80"/>
      <c r="M273" s="80"/>
    </row>
    <row r="274" spans="2:13">
      <c r="B274" s="79"/>
      <c r="C274" s="80"/>
      <c r="D274" s="80"/>
      <c r="E274" s="80"/>
      <c r="F274" s="80"/>
      <c r="G274" s="80"/>
      <c r="H274" s="80"/>
      <c r="J274" s="80"/>
      <c r="K274" s="80"/>
      <c r="L274" s="80"/>
      <c r="M274" s="80"/>
    </row>
    <row r="275" spans="2:13">
      <c r="B275" s="79"/>
      <c r="C275" s="80"/>
      <c r="D275" s="80"/>
      <c r="E275" s="80"/>
      <c r="F275" s="80"/>
      <c r="G275" s="80"/>
      <c r="H275" s="80"/>
      <c r="J275" s="80"/>
      <c r="K275" s="80"/>
      <c r="L275" s="80"/>
      <c r="M275" s="80"/>
    </row>
    <row r="276" spans="2:13">
      <c r="B276" s="79"/>
      <c r="C276" s="80"/>
      <c r="D276" s="80"/>
      <c r="E276" s="80"/>
      <c r="F276" s="80"/>
      <c r="G276" s="80"/>
      <c r="H276" s="80"/>
      <c r="J276" s="80"/>
      <c r="K276" s="80"/>
      <c r="L276" s="80"/>
      <c r="M276" s="80"/>
    </row>
    <row r="277" spans="2:13">
      <c r="B277" s="79"/>
      <c r="C277" s="80"/>
      <c r="D277" s="80"/>
      <c r="E277" s="80"/>
      <c r="F277" s="80"/>
      <c r="G277" s="80"/>
      <c r="H277" s="80"/>
      <c r="J277" s="80"/>
      <c r="K277" s="80"/>
      <c r="L277" s="80"/>
      <c r="M277" s="80"/>
    </row>
    <row r="278" spans="2:13">
      <c r="B278" s="79"/>
      <c r="C278" s="80"/>
      <c r="D278" s="80"/>
      <c r="E278" s="80"/>
      <c r="F278" s="80"/>
      <c r="G278" s="80"/>
      <c r="H278" s="80"/>
      <c r="J278" s="80"/>
      <c r="K278" s="80"/>
      <c r="L278" s="80"/>
      <c r="M278" s="80"/>
    </row>
    <row r="279" spans="2:13">
      <c r="B279" s="79"/>
      <c r="C279" s="80"/>
      <c r="D279" s="80"/>
      <c r="E279" s="80"/>
      <c r="F279" s="80"/>
      <c r="G279" s="80"/>
      <c r="H279" s="80"/>
      <c r="J279" s="80"/>
      <c r="K279" s="80"/>
      <c r="L279" s="80"/>
      <c r="M279" s="80"/>
    </row>
    <row r="280" spans="2:13">
      <c r="B280" s="79"/>
      <c r="C280" s="80"/>
      <c r="D280" s="80"/>
      <c r="E280" s="80"/>
      <c r="F280" s="80"/>
      <c r="G280" s="80"/>
      <c r="H280" s="80"/>
      <c r="J280" s="80"/>
      <c r="K280" s="80"/>
      <c r="L280" s="80"/>
      <c r="M280" s="80"/>
    </row>
    <row r="281" spans="2:13">
      <c r="B281" s="79"/>
      <c r="C281" s="80"/>
      <c r="D281" s="80"/>
      <c r="E281" s="80"/>
      <c r="F281" s="80"/>
      <c r="G281" s="80"/>
      <c r="H281" s="80"/>
      <c r="J281" s="80"/>
      <c r="K281" s="80"/>
      <c r="L281" s="80"/>
      <c r="M281" s="80"/>
    </row>
    <row r="282" spans="2:13">
      <c r="B282" s="79"/>
      <c r="C282" s="80"/>
      <c r="D282" s="80"/>
      <c r="E282" s="80"/>
      <c r="F282" s="80"/>
      <c r="G282" s="80"/>
      <c r="H282" s="80"/>
      <c r="J282" s="80"/>
      <c r="K282" s="80"/>
      <c r="L282" s="80"/>
      <c r="M282" s="80"/>
    </row>
    <row r="283" spans="2:13">
      <c r="B283" s="79"/>
      <c r="C283" s="80"/>
      <c r="D283" s="80"/>
      <c r="E283" s="80"/>
      <c r="F283" s="80"/>
      <c r="G283" s="80"/>
      <c r="H283" s="80"/>
      <c r="J283" s="80"/>
      <c r="K283" s="80"/>
      <c r="L283" s="80"/>
      <c r="M283" s="80"/>
    </row>
    <row r="284" spans="2:13">
      <c r="B284" s="79"/>
      <c r="C284" s="80"/>
      <c r="D284" s="80"/>
      <c r="E284" s="80"/>
      <c r="F284" s="80"/>
      <c r="G284" s="80"/>
      <c r="H284" s="80"/>
      <c r="J284" s="80"/>
      <c r="K284" s="80"/>
      <c r="L284" s="80"/>
      <c r="M284" s="80"/>
    </row>
    <row r="285" spans="2:13">
      <c r="B285" s="79"/>
      <c r="C285" s="80"/>
      <c r="D285" s="80"/>
      <c r="E285" s="80"/>
      <c r="F285" s="80"/>
      <c r="G285" s="80"/>
      <c r="H285" s="80"/>
      <c r="J285" s="80"/>
      <c r="K285" s="80"/>
      <c r="L285" s="80"/>
      <c r="M285" s="80"/>
    </row>
    <row r="286" spans="2:13">
      <c r="B286" s="79"/>
      <c r="C286" s="80"/>
      <c r="D286" s="80"/>
      <c r="E286" s="80"/>
      <c r="F286" s="80"/>
      <c r="G286" s="80"/>
      <c r="H286" s="80"/>
      <c r="J286" s="80"/>
      <c r="K286" s="80"/>
      <c r="L286" s="80"/>
      <c r="M286" s="80"/>
    </row>
    <row r="287" spans="2:13">
      <c r="B287" s="79"/>
      <c r="C287" s="80"/>
      <c r="D287" s="80"/>
      <c r="E287" s="80"/>
      <c r="F287" s="80"/>
      <c r="G287" s="80"/>
      <c r="H287" s="80"/>
      <c r="J287" s="80"/>
      <c r="K287" s="80"/>
      <c r="L287" s="80"/>
      <c r="M287" s="80"/>
    </row>
    <row r="288" spans="2:13">
      <c r="B288" s="79"/>
      <c r="C288" s="80"/>
      <c r="D288" s="80"/>
      <c r="E288" s="80"/>
      <c r="F288" s="80"/>
      <c r="G288" s="80"/>
      <c r="H288" s="80"/>
      <c r="J288" s="80"/>
      <c r="K288" s="80"/>
      <c r="L288" s="80"/>
      <c r="M288" s="80"/>
    </row>
    <row r="289" spans="2:13">
      <c r="B289" s="79"/>
      <c r="C289" s="80"/>
      <c r="D289" s="80"/>
      <c r="E289" s="80"/>
      <c r="F289" s="80"/>
      <c r="G289" s="80"/>
      <c r="H289" s="80"/>
      <c r="J289" s="80"/>
      <c r="K289" s="80"/>
      <c r="L289" s="80"/>
      <c r="M289" s="80"/>
    </row>
    <row r="290" spans="2:13">
      <c r="B290" s="79"/>
      <c r="C290" s="80"/>
      <c r="D290" s="80"/>
      <c r="E290" s="80"/>
      <c r="F290" s="80"/>
      <c r="G290" s="80"/>
      <c r="H290" s="80"/>
      <c r="J290" s="80"/>
      <c r="K290" s="80"/>
      <c r="L290" s="80"/>
      <c r="M290" s="80"/>
    </row>
    <row r="291" spans="2:13">
      <c r="B291" s="79"/>
      <c r="C291" s="80"/>
      <c r="D291" s="80"/>
      <c r="E291" s="80"/>
      <c r="F291" s="80"/>
      <c r="G291" s="80"/>
      <c r="H291" s="80"/>
      <c r="J291" s="80"/>
      <c r="K291" s="80"/>
      <c r="L291" s="80"/>
      <c r="M291" s="80"/>
    </row>
    <row r="292" spans="2:13">
      <c r="B292" s="79"/>
      <c r="C292" s="80"/>
      <c r="D292" s="80"/>
      <c r="E292" s="80"/>
      <c r="F292" s="80"/>
      <c r="G292" s="80"/>
      <c r="H292" s="80"/>
      <c r="J292" s="80"/>
      <c r="K292" s="80"/>
      <c r="L292" s="80"/>
      <c r="M292" s="80"/>
    </row>
    <row r="293" spans="2:13">
      <c r="B293" s="79"/>
      <c r="C293" s="80"/>
      <c r="D293" s="80"/>
      <c r="E293" s="80"/>
      <c r="F293" s="80"/>
      <c r="G293" s="80"/>
      <c r="H293" s="80"/>
      <c r="J293" s="80"/>
      <c r="K293" s="80"/>
      <c r="L293" s="80"/>
      <c r="M293" s="80"/>
    </row>
    <row r="294" spans="2:13">
      <c r="B294" s="79"/>
      <c r="C294" s="80"/>
      <c r="D294" s="80"/>
      <c r="E294" s="80"/>
      <c r="F294" s="80"/>
      <c r="G294" s="80"/>
      <c r="H294" s="80"/>
      <c r="J294" s="80"/>
      <c r="K294" s="80"/>
      <c r="L294" s="80"/>
      <c r="M294" s="80"/>
    </row>
    <row r="295" spans="2:13">
      <c r="B295" s="79"/>
      <c r="C295" s="80"/>
      <c r="D295" s="80"/>
      <c r="E295" s="80"/>
      <c r="F295" s="80"/>
      <c r="G295" s="80"/>
      <c r="H295" s="80"/>
      <c r="J295" s="80"/>
      <c r="K295" s="80"/>
      <c r="L295" s="80"/>
      <c r="M295" s="80"/>
    </row>
    <row r="296" spans="2:13">
      <c r="B296" s="79"/>
      <c r="C296" s="80"/>
      <c r="D296" s="80"/>
      <c r="E296" s="80"/>
      <c r="F296" s="80"/>
      <c r="G296" s="80"/>
      <c r="H296" s="80"/>
      <c r="J296" s="80"/>
      <c r="K296" s="80"/>
      <c r="L296" s="80"/>
      <c r="M296" s="80"/>
    </row>
    <row r="297" spans="2:13">
      <c r="B297" s="79"/>
      <c r="C297" s="80"/>
      <c r="D297" s="80"/>
      <c r="E297" s="80"/>
      <c r="F297" s="80"/>
      <c r="G297" s="80"/>
      <c r="H297" s="80"/>
      <c r="J297" s="80"/>
      <c r="K297" s="80"/>
      <c r="L297" s="80"/>
      <c r="M297" s="80"/>
    </row>
    <row r="298" spans="2:13">
      <c r="B298" s="79"/>
      <c r="C298" s="80"/>
      <c r="D298" s="80"/>
      <c r="E298" s="80"/>
      <c r="F298" s="80"/>
      <c r="G298" s="80"/>
      <c r="H298" s="80"/>
      <c r="J298" s="80"/>
      <c r="K298" s="80"/>
      <c r="L298" s="80"/>
      <c r="M298" s="80"/>
    </row>
    <row r="299" spans="2:13">
      <c r="B299" s="79"/>
      <c r="C299" s="80"/>
      <c r="D299" s="80"/>
      <c r="E299" s="80"/>
      <c r="F299" s="80"/>
      <c r="G299" s="80"/>
      <c r="H299" s="80"/>
      <c r="J299" s="80"/>
      <c r="K299" s="80"/>
      <c r="L299" s="80"/>
      <c r="M299" s="80"/>
    </row>
    <row r="300" spans="2:13">
      <c r="B300" s="79"/>
      <c r="C300" s="80"/>
      <c r="D300" s="80"/>
      <c r="E300" s="80"/>
      <c r="F300" s="80"/>
      <c r="G300" s="80"/>
      <c r="H300" s="80"/>
      <c r="J300" s="80"/>
      <c r="K300" s="80"/>
      <c r="L300" s="80"/>
      <c r="M300" s="80"/>
    </row>
    <row r="301" spans="2:13">
      <c r="B301" s="79"/>
      <c r="C301" s="80"/>
      <c r="D301" s="80"/>
      <c r="E301" s="80"/>
      <c r="F301" s="80"/>
      <c r="G301" s="80"/>
      <c r="H301" s="80"/>
      <c r="J301" s="80"/>
      <c r="K301" s="80"/>
      <c r="L301" s="80"/>
      <c r="M301" s="80"/>
    </row>
    <row r="302" spans="2:13">
      <c r="B302" s="79"/>
      <c r="C302" s="80"/>
      <c r="D302" s="80"/>
      <c r="E302" s="80"/>
      <c r="F302" s="80"/>
      <c r="G302" s="80"/>
      <c r="H302" s="80"/>
      <c r="J302" s="80"/>
      <c r="K302" s="80"/>
      <c r="L302" s="80"/>
      <c r="M302" s="80"/>
    </row>
    <row r="303" spans="2:13">
      <c r="B303" s="79"/>
      <c r="C303" s="80"/>
      <c r="D303" s="80"/>
      <c r="E303" s="80"/>
      <c r="F303" s="80"/>
      <c r="G303" s="80"/>
      <c r="H303" s="80"/>
      <c r="J303" s="80"/>
      <c r="K303" s="80"/>
      <c r="L303" s="80"/>
      <c r="M303" s="80"/>
    </row>
    <row r="304" spans="2:13">
      <c r="B304" s="79"/>
      <c r="C304" s="80"/>
      <c r="D304" s="80"/>
      <c r="E304" s="80"/>
      <c r="F304" s="80"/>
      <c r="G304" s="80"/>
      <c r="H304" s="80"/>
      <c r="J304" s="80"/>
      <c r="K304" s="80"/>
      <c r="L304" s="80"/>
      <c r="M304" s="80"/>
    </row>
    <row r="305" spans="2:13">
      <c r="B305" s="79"/>
      <c r="C305" s="80"/>
      <c r="D305" s="80"/>
      <c r="E305" s="80"/>
      <c r="F305" s="80"/>
      <c r="G305" s="80"/>
      <c r="H305" s="80"/>
      <c r="J305" s="80"/>
      <c r="K305" s="80"/>
      <c r="L305" s="80"/>
      <c r="M305" s="80"/>
    </row>
    <row r="306" spans="2:13">
      <c r="B306" s="79"/>
      <c r="C306" s="80"/>
      <c r="D306" s="80"/>
      <c r="E306" s="80"/>
      <c r="F306" s="80"/>
      <c r="G306" s="80"/>
      <c r="H306" s="80"/>
      <c r="J306" s="80"/>
      <c r="K306" s="80"/>
      <c r="L306" s="80"/>
      <c r="M306" s="80"/>
    </row>
    <row r="307" spans="2:13">
      <c r="B307" s="79"/>
      <c r="C307" s="80"/>
      <c r="D307" s="80"/>
      <c r="E307" s="80"/>
      <c r="F307" s="80"/>
      <c r="G307" s="80"/>
      <c r="H307" s="80"/>
      <c r="J307" s="80"/>
      <c r="K307" s="80"/>
      <c r="L307" s="80"/>
      <c r="M307" s="80"/>
    </row>
    <row r="308" spans="2:13">
      <c r="B308" s="79"/>
      <c r="C308" s="80"/>
      <c r="D308" s="80"/>
      <c r="E308" s="80"/>
      <c r="F308" s="80"/>
      <c r="G308" s="80"/>
      <c r="H308" s="80"/>
      <c r="J308" s="80"/>
      <c r="K308" s="80"/>
      <c r="L308" s="80"/>
      <c r="M308" s="80"/>
    </row>
    <row r="309" spans="2:13">
      <c r="B309" s="79"/>
      <c r="C309" s="80"/>
      <c r="D309" s="80"/>
      <c r="E309" s="80"/>
      <c r="F309" s="80"/>
      <c r="G309" s="80"/>
      <c r="H309" s="80"/>
      <c r="J309" s="80"/>
      <c r="K309" s="80"/>
      <c r="L309" s="80"/>
      <c r="M309" s="80"/>
    </row>
    <row r="310" spans="2:13">
      <c r="B310" s="79"/>
      <c r="C310" s="80"/>
      <c r="D310" s="80"/>
      <c r="E310" s="80"/>
      <c r="F310" s="80"/>
      <c r="G310" s="80"/>
      <c r="H310" s="80"/>
      <c r="J310" s="80"/>
      <c r="K310" s="80"/>
      <c r="L310" s="80"/>
      <c r="M310" s="80"/>
    </row>
    <row r="311" spans="2:13">
      <c r="B311" s="79"/>
      <c r="C311" s="80"/>
      <c r="D311" s="80"/>
      <c r="E311" s="80"/>
      <c r="F311" s="80"/>
      <c r="G311" s="80"/>
      <c r="H311" s="80"/>
      <c r="J311" s="80"/>
      <c r="K311" s="80"/>
      <c r="L311" s="80"/>
      <c r="M311" s="80"/>
    </row>
    <row r="312" spans="2:13">
      <c r="B312" s="79"/>
      <c r="C312" s="80"/>
      <c r="D312" s="80"/>
      <c r="E312" s="80"/>
      <c r="F312" s="80"/>
      <c r="G312" s="80"/>
      <c r="H312" s="80"/>
      <c r="J312" s="80"/>
      <c r="K312" s="80"/>
      <c r="L312" s="80"/>
      <c r="M312" s="80"/>
    </row>
    <row r="313" spans="2:13">
      <c r="B313" s="79"/>
      <c r="C313" s="80"/>
      <c r="D313" s="80"/>
      <c r="E313" s="80"/>
      <c r="F313" s="80"/>
      <c r="G313" s="80"/>
      <c r="H313" s="80"/>
      <c r="J313" s="80"/>
      <c r="K313" s="80"/>
      <c r="L313" s="80"/>
      <c r="M313" s="80"/>
    </row>
    <row r="314" spans="2:13">
      <c r="B314" s="79"/>
      <c r="C314" s="80"/>
      <c r="D314" s="80"/>
      <c r="E314" s="80"/>
      <c r="F314" s="80"/>
      <c r="G314" s="80"/>
      <c r="H314" s="80"/>
      <c r="J314" s="80"/>
      <c r="K314" s="80"/>
      <c r="L314" s="80"/>
      <c r="M314" s="80"/>
    </row>
    <row r="315" spans="2:13">
      <c r="B315" s="79"/>
      <c r="C315" s="80"/>
      <c r="D315" s="80"/>
      <c r="E315" s="80"/>
      <c r="F315" s="80"/>
      <c r="G315" s="80"/>
      <c r="H315" s="80"/>
      <c r="J315" s="80"/>
      <c r="K315" s="80"/>
      <c r="L315" s="80"/>
      <c r="M315" s="80"/>
    </row>
    <row r="316" spans="2:13">
      <c r="B316" s="79"/>
      <c r="C316" s="80"/>
      <c r="D316" s="80"/>
      <c r="E316" s="80"/>
      <c r="F316" s="80"/>
      <c r="G316" s="80"/>
      <c r="H316" s="80"/>
      <c r="J316" s="80"/>
      <c r="K316" s="80"/>
      <c r="L316" s="80"/>
      <c r="M316" s="80"/>
    </row>
    <row r="317" spans="2:13">
      <c r="B317" s="79"/>
      <c r="C317" s="80"/>
      <c r="D317" s="80"/>
      <c r="E317" s="80"/>
      <c r="F317" s="80"/>
      <c r="G317" s="80"/>
      <c r="H317" s="80"/>
      <c r="J317" s="80"/>
      <c r="K317" s="80"/>
      <c r="L317" s="80"/>
      <c r="M317" s="80"/>
    </row>
    <row r="318" spans="2:13">
      <c r="B318" s="79"/>
      <c r="C318" s="80"/>
      <c r="D318" s="80"/>
      <c r="E318" s="80"/>
      <c r="F318" s="80"/>
      <c r="G318" s="80"/>
      <c r="H318" s="80"/>
      <c r="J318" s="80"/>
      <c r="K318" s="80"/>
      <c r="L318" s="80"/>
      <c r="M318" s="80"/>
    </row>
    <row r="319" spans="2:13">
      <c r="B319" s="79"/>
      <c r="C319" s="80"/>
      <c r="D319" s="80"/>
      <c r="E319" s="80"/>
      <c r="F319" s="80"/>
      <c r="G319" s="80"/>
      <c r="H319" s="80"/>
      <c r="J319" s="80"/>
      <c r="K319" s="80"/>
      <c r="L319" s="80"/>
      <c r="M319" s="80"/>
    </row>
    <row r="320" spans="2:13">
      <c r="B320" s="79"/>
      <c r="C320" s="80"/>
      <c r="D320" s="80"/>
      <c r="E320" s="80"/>
      <c r="F320" s="80"/>
      <c r="G320" s="80"/>
      <c r="H320" s="80"/>
      <c r="J320" s="80"/>
      <c r="K320" s="80"/>
      <c r="L320" s="80"/>
      <c r="M320" s="80"/>
    </row>
    <row r="321" spans="2:13">
      <c r="B321" s="79"/>
      <c r="C321" s="80"/>
      <c r="D321" s="80"/>
      <c r="E321" s="80"/>
      <c r="F321" s="80"/>
      <c r="G321" s="80"/>
      <c r="H321" s="80"/>
      <c r="J321" s="80"/>
      <c r="K321" s="80"/>
      <c r="L321" s="80"/>
      <c r="M321" s="80"/>
    </row>
    <row r="322" spans="2:13">
      <c r="B322" s="79"/>
      <c r="C322" s="80"/>
      <c r="D322" s="80"/>
      <c r="E322" s="80"/>
      <c r="F322" s="80"/>
      <c r="G322" s="80"/>
      <c r="H322" s="80"/>
      <c r="J322" s="80"/>
      <c r="K322" s="80"/>
      <c r="L322" s="80"/>
      <c r="M322" s="80"/>
    </row>
    <row r="323" spans="2:13">
      <c r="B323" s="79"/>
      <c r="C323" s="80"/>
      <c r="D323" s="80"/>
      <c r="E323" s="80"/>
      <c r="F323" s="80"/>
      <c r="G323" s="80"/>
      <c r="H323" s="80"/>
      <c r="J323" s="80"/>
      <c r="K323" s="80"/>
      <c r="L323" s="80"/>
      <c r="M323" s="80"/>
    </row>
    <row r="324" spans="2:13">
      <c r="B324" s="79"/>
      <c r="C324" s="80"/>
      <c r="D324" s="80"/>
      <c r="E324" s="80"/>
      <c r="F324" s="80"/>
      <c r="G324" s="80"/>
      <c r="H324" s="80"/>
      <c r="J324" s="80"/>
      <c r="K324" s="80"/>
      <c r="L324" s="80"/>
      <c r="M324" s="80"/>
    </row>
    <row r="325" spans="2:13">
      <c r="B325" s="79"/>
      <c r="C325" s="80"/>
      <c r="D325" s="80"/>
      <c r="E325" s="80"/>
      <c r="F325" s="80"/>
      <c r="G325" s="80"/>
      <c r="H325" s="80"/>
      <c r="J325" s="80"/>
      <c r="K325" s="80"/>
      <c r="L325" s="80"/>
      <c r="M325" s="80"/>
    </row>
    <row r="326" spans="2:13">
      <c r="B326" s="79"/>
      <c r="C326" s="80"/>
      <c r="D326" s="80"/>
      <c r="E326" s="80"/>
      <c r="F326" s="80"/>
      <c r="G326" s="80"/>
      <c r="H326" s="80"/>
      <c r="J326" s="80"/>
      <c r="K326" s="80"/>
      <c r="L326" s="80"/>
      <c r="M326" s="80"/>
    </row>
    <row r="327" spans="2:13">
      <c r="B327" s="79"/>
      <c r="C327" s="80"/>
      <c r="D327" s="80"/>
      <c r="E327" s="80"/>
      <c r="F327" s="80"/>
      <c r="G327" s="80"/>
      <c r="H327" s="80"/>
      <c r="J327" s="80"/>
      <c r="K327" s="80"/>
      <c r="L327" s="80"/>
      <c r="M327" s="80"/>
    </row>
    <row r="328" spans="2:13">
      <c r="B328" s="79"/>
      <c r="C328" s="80"/>
      <c r="D328" s="80"/>
      <c r="E328" s="80"/>
      <c r="F328" s="80"/>
      <c r="G328" s="80"/>
      <c r="H328" s="80"/>
      <c r="J328" s="80"/>
      <c r="K328" s="80"/>
      <c r="L328" s="80"/>
      <c r="M328" s="80"/>
    </row>
    <row r="329" spans="2:13">
      <c r="B329" s="79"/>
      <c r="C329" s="80"/>
      <c r="D329" s="80"/>
      <c r="E329" s="80"/>
      <c r="F329" s="80"/>
      <c r="G329" s="80"/>
      <c r="H329" s="80"/>
      <c r="J329" s="80"/>
      <c r="K329" s="80"/>
      <c r="L329" s="80"/>
      <c r="M329" s="80"/>
    </row>
    <row r="330" spans="2:13">
      <c r="B330" s="79"/>
      <c r="C330" s="80"/>
      <c r="D330" s="80"/>
      <c r="E330" s="80"/>
      <c r="F330" s="80"/>
      <c r="G330" s="80"/>
      <c r="H330" s="80"/>
      <c r="J330" s="80"/>
      <c r="K330" s="80"/>
      <c r="L330" s="80"/>
      <c r="M330" s="80"/>
    </row>
    <row r="331" spans="2:13">
      <c r="B331" s="79"/>
      <c r="C331" s="80"/>
      <c r="D331" s="80"/>
      <c r="E331" s="80"/>
      <c r="F331" s="80"/>
      <c r="G331" s="80"/>
      <c r="H331" s="80"/>
      <c r="J331" s="80"/>
      <c r="K331" s="80"/>
      <c r="L331" s="80"/>
      <c r="M331" s="80"/>
    </row>
    <row r="332" spans="2:13">
      <c r="B332" s="79"/>
      <c r="C332" s="80"/>
      <c r="D332" s="80"/>
      <c r="E332" s="80"/>
      <c r="F332" s="80"/>
      <c r="G332" s="80"/>
      <c r="H332" s="80"/>
      <c r="J332" s="80"/>
      <c r="K332" s="80"/>
      <c r="L332" s="80"/>
      <c r="M332" s="80"/>
    </row>
    <row r="333" spans="2:13">
      <c r="B333" s="79"/>
      <c r="C333" s="80"/>
      <c r="D333" s="80"/>
      <c r="E333" s="80"/>
      <c r="F333" s="80"/>
      <c r="G333" s="80"/>
      <c r="H333" s="80"/>
      <c r="J333" s="80"/>
      <c r="K333" s="80"/>
      <c r="L333" s="80"/>
      <c r="M333" s="80"/>
    </row>
    <row r="334" spans="2:13">
      <c r="B334" s="79"/>
      <c r="C334" s="80"/>
      <c r="D334" s="80"/>
      <c r="E334" s="80"/>
      <c r="F334" s="80"/>
      <c r="G334" s="80"/>
      <c r="H334" s="80"/>
      <c r="J334" s="80"/>
      <c r="K334" s="80"/>
      <c r="L334" s="80"/>
      <c r="M334" s="80"/>
    </row>
    <row r="335" spans="2:13">
      <c r="B335" s="79"/>
      <c r="C335" s="80"/>
      <c r="D335" s="80"/>
      <c r="E335" s="80"/>
      <c r="F335" s="80"/>
      <c r="G335" s="80"/>
      <c r="H335" s="80"/>
      <c r="J335" s="80"/>
      <c r="K335" s="80"/>
      <c r="L335" s="80"/>
      <c r="M335" s="80"/>
    </row>
    <row r="336" spans="2:13">
      <c r="B336" s="79"/>
      <c r="C336" s="80"/>
      <c r="D336" s="80"/>
      <c r="E336" s="80"/>
      <c r="F336" s="80"/>
      <c r="G336" s="80"/>
      <c r="H336" s="80"/>
      <c r="J336" s="80"/>
      <c r="K336" s="80"/>
      <c r="L336" s="80"/>
      <c r="M336" s="80"/>
    </row>
    <row r="337" spans="2:13">
      <c r="B337" s="79"/>
      <c r="C337" s="80"/>
      <c r="D337" s="80"/>
      <c r="E337" s="80"/>
      <c r="F337" s="80"/>
      <c r="G337" s="80"/>
      <c r="H337" s="80"/>
      <c r="J337" s="80"/>
      <c r="K337" s="80"/>
      <c r="L337" s="80"/>
      <c r="M337" s="80"/>
    </row>
    <row r="338" spans="2:13">
      <c r="B338" s="79"/>
      <c r="C338" s="80"/>
      <c r="D338" s="80"/>
      <c r="E338" s="80"/>
      <c r="F338" s="80"/>
      <c r="G338" s="80"/>
      <c r="H338" s="80"/>
      <c r="J338" s="80"/>
      <c r="K338" s="80"/>
      <c r="L338" s="80"/>
      <c r="M338" s="80"/>
    </row>
    <row r="339" spans="2:13">
      <c r="B339" s="79"/>
      <c r="C339" s="80"/>
      <c r="D339" s="80"/>
      <c r="E339" s="80"/>
      <c r="F339" s="80"/>
      <c r="G339" s="80"/>
      <c r="H339" s="80"/>
      <c r="J339" s="80"/>
      <c r="K339" s="80"/>
      <c r="L339" s="80"/>
      <c r="M339" s="80"/>
    </row>
    <row r="340" spans="2:13">
      <c r="B340" s="79"/>
      <c r="C340" s="80"/>
      <c r="D340" s="80"/>
      <c r="E340" s="80"/>
      <c r="F340" s="80"/>
      <c r="G340" s="80"/>
      <c r="H340" s="80"/>
      <c r="J340" s="80"/>
      <c r="K340" s="80"/>
      <c r="L340" s="80"/>
      <c r="M340" s="80"/>
    </row>
    <row r="341" spans="2:13">
      <c r="B341" s="79"/>
      <c r="C341" s="80"/>
      <c r="D341" s="80"/>
      <c r="E341" s="80"/>
      <c r="F341" s="80"/>
      <c r="G341" s="80"/>
      <c r="H341" s="80"/>
      <c r="J341" s="80"/>
      <c r="K341" s="80"/>
      <c r="L341" s="80"/>
      <c r="M341" s="80"/>
    </row>
    <row r="342" spans="2:13">
      <c r="B342" s="79"/>
      <c r="C342" s="80"/>
      <c r="D342" s="80"/>
      <c r="E342" s="80"/>
      <c r="F342" s="80"/>
      <c r="G342" s="80"/>
      <c r="H342" s="80"/>
      <c r="J342" s="80"/>
      <c r="K342" s="80"/>
      <c r="L342" s="80"/>
      <c r="M342" s="80"/>
    </row>
    <row r="343" spans="2:13">
      <c r="B343" s="79"/>
      <c r="C343" s="80"/>
      <c r="D343" s="80"/>
      <c r="E343" s="80"/>
      <c r="F343" s="80"/>
      <c r="G343" s="80"/>
      <c r="H343" s="80"/>
      <c r="J343" s="80"/>
      <c r="K343" s="80"/>
      <c r="L343" s="80"/>
      <c r="M343" s="80"/>
    </row>
    <row r="344" spans="2:13">
      <c r="B344" s="79"/>
      <c r="C344" s="80"/>
      <c r="D344" s="80"/>
      <c r="E344" s="80"/>
      <c r="F344" s="80"/>
      <c r="G344" s="80"/>
      <c r="H344" s="80"/>
      <c r="J344" s="80"/>
      <c r="K344" s="80"/>
      <c r="L344" s="80"/>
      <c r="M344" s="80"/>
    </row>
    <row r="345" spans="2:13">
      <c r="B345" s="79"/>
      <c r="C345" s="80"/>
      <c r="D345" s="80"/>
      <c r="E345" s="80"/>
      <c r="F345" s="80"/>
      <c r="G345" s="80"/>
      <c r="H345" s="80"/>
      <c r="J345" s="80"/>
      <c r="K345" s="80"/>
      <c r="L345" s="80"/>
      <c r="M345" s="80"/>
    </row>
    <row r="346" spans="2:13">
      <c r="B346" s="79"/>
      <c r="C346" s="80"/>
      <c r="D346" s="80"/>
      <c r="E346" s="80"/>
      <c r="F346" s="80"/>
      <c r="G346" s="80"/>
      <c r="H346" s="80"/>
      <c r="J346" s="80"/>
      <c r="K346" s="80"/>
      <c r="L346" s="80"/>
      <c r="M346" s="80"/>
    </row>
    <row r="347" spans="2:13">
      <c r="B347" s="79"/>
      <c r="C347" s="80"/>
      <c r="D347" s="80"/>
      <c r="E347" s="80"/>
      <c r="F347" s="80"/>
      <c r="G347" s="80"/>
      <c r="H347" s="80"/>
      <c r="J347" s="80"/>
      <c r="K347" s="80"/>
      <c r="L347" s="80"/>
      <c r="M347" s="80"/>
    </row>
    <row r="348" spans="2:13">
      <c r="B348" s="79"/>
      <c r="C348" s="80"/>
      <c r="D348" s="80"/>
      <c r="E348" s="80"/>
      <c r="F348" s="80"/>
      <c r="G348" s="80"/>
      <c r="H348" s="80"/>
      <c r="J348" s="80"/>
      <c r="K348" s="80"/>
      <c r="L348" s="80"/>
      <c r="M348" s="80"/>
    </row>
    <row r="349" spans="2:13">
      <c r="B349" s="79"/>
      <c r="C349" s="80"/>
      <c r="D349" s="80"/>
      <c r="E349" s="80"/>
      <c r="F349" s="80"/>
      <c r="G349" s="80"/>
      <c r="H349" s="80"/>
      <c r="J349" s="80"/>
      <c r="K349" s="80"/>
      <c r="L349" s="80"/>
      <c r="M349" s="80"/>
    </row>
    <row r="350" spans="2:13">
      <c r="B350" s="79"/>
      <c r="C350" s="80"/>
      <c r="D350" s="80"/>
      <c r="E350" s="80"/>
      <c r="F350" s="80"/>
      <c r="G350" s="80"/>
      <c r="H350" s="80"/>
      <c r="J350" s="80"/>
      <c r="K350" s="80"/>
      <c r="L350" s="80"/>
      <c r="M350" s="80"/>
    </row>
    <row r="351" spans="2:13">
      <c r="B351" s="79"/>
      <c r="C351" s="80"/>
      <c r="D351" s="80"/>
      <c r="E351" s="80"/>
      <c r="F351" s="80"/>
      <c r="G351" s="80"/>
      <c r="H351" s="80"/>
      <c r="J351" s="80"/>
      <c r="K351" s="80"/>
      <c r="L351" s="80"/>
      <c r="M351" s="80"/>
    </row>
    <row r="352" spans="2:13">
      <c r="B352" s="79"/>
      <c r="C352" s="80"/>
      <c r="D352" s="80"/>
      <c r="E352" s="80"/>
      <c r="F352" s="80"/>
      <c r="G352" s="80"/>
      <c r="H352" s="80"/>
      <c r="J352" s="80"/>
      <c r="K352" s="80"/>
      <c r="L352" s="80"/>
      <c r="M352" s="80"/>
    </row>
    <row r="353" spans="2:13">
      <c r="B353" s="79"/>
      <c r="C353" s="80"/>
      <c r="D353" s="80"/>
      <c r="E353" s="80"/>
      <c r="F353" s="80"/>
      <c r="G353" s="80"/>
      <c r="H353" s="80"/>
      <c r="J353" s="80"/>
      <c r="K353" s="80"/>
      <c r="L353" s="80"/>
      <c r="M353" s="80"/>
    </row>
    <row r="354" spans="2:13">
      <c r="B354" s="79"/>
      <c r="C354" s="80"/>
      <c r="D354" s="80"/>
      <c r="E354" s="80"/>
      <c r="F354" s="80"/>
      <c r="G354" s="80"/>
      <c r="H354" s="80"/>
      <c r="J354" s="80"/>
      <c r="K354" s="80"/>
      <c r="L354" s="80"/>
      <c r="M354" s="80"/>
    </row>
    <row r="355" spans="2:13">
      <c r="B355" s="79"/>
      <c r="C355" s="80"/>
      <c r="D355" s="80"/>
      <c r="E355" s="80"/>
      <c r="F355" s="80"/>
      <c r="G355" s="80"/>
      <c r="H355" s="80"/>
      <c r="J355" s="80"/>
      <c r="K355" s="80"/>
      <c r="L355" s="80"/>
      <c r="M355" s="80"/>
    </row>
    <row r="356" spans="2:13">
      <c r="B356" s="79"/>
      <c r="C356" s="80"/>
      <c r="D356" s="80"/>
      <c r="E356" s="80"/>
      <c r="F356" s="80"/>
      <c r="G356" s="80"/>
      <c r="H356" s="80"/>
      <c r="J356" s="80"/>
      <c r="K356" s="80"/>
      <c r="L356" s="80"/>
      <c r="M356" s="80"/>
    </row>
    <row r="357" spans="2:13">
      <c r="B357" s="79"/>
      <c r="C357" s="80"/>
      <c r="D357" s="80"/>
      <c r="E357" s="80"/>
      <c r="F357" s="80"/>
      <c r="G357" s="80"/>
      <c r="H357" s="80"/>
      <c r="J357" s="80"/>
      <c r="K357" s="80"/>
      <c r="L357" s="80"/>
      <c r="M357" s="80"/>
    </row>
    <row r="358" spans="2:13">
      <c r="B358" s="79"/>
      <c r="C358" s="80"/>
      <c r="D358" s="80"/>
      <c r="E358" s="80"/>
      <c r="F358" s="80"/>
      <c r="G358" s="80"/>
      <c r="H358" s="80"/>
      <c r="J358" s="80"/>
      <c r="K358" s="80"/>
      <c r="L358" s="80"/>
      <c r="M358" s="80"/>
    </row>
    <row r="359" spans="2:13">
      <c r="B359" s="79"/>
      <c r="C359" s="80"/>
      <c r="D359" s="80"/>
      <c r="E359" s="80"/>
      <c r="F359" s="80"/>
      <c r="G359" s="80"/>
      <c r="H359" s="80"/>
      <c r="J359" s="80"/>
      <c r="K359" s="80"/>
      <c r="L359" s="80"/>
      <c r="M359" s="80"/>
    </row>
    <row r="360" spans="2:13">
      <c r="B360" s="79"/>
      <c r="C360" s="80"/>
      <c r="D360" s="80"/>
      <c r="E360" s="80"/>
      <c r="F360" s="80"/>
      <c r="G360" s="80"/>
      <c r="H360" s="80"/>
      <c r="J360" s="80"/>
      <c r="K360" s="80"/>
      <c r="L360" s="80"/>
      <c r="M360" s="80"/>
    </row>
    <row r="361" spans="2:13">
      <c r="B361" s="79"/>
      <c r="C361" s="80"/>
      <c r="D361" s="80"/>
      <c r="E361" s="80"/>
      <c r="F361" s="80"/>
      <c r="G361" s="80"/>
      <c r="H361" s="80"/>
      <c r="J361" s="80"/>
      <c r="K361" s="80"/>
      <c r="L361" s="80"/>
      <c r="M361" s="80"/>
    </row>
    <row r="362" spans="2:13">
      <c r="B362" s="79"/>
      <c r="C362" s="80"/>
      <c r="D362" s="80"/>
      <c r="E362" s="80"/>
      <c r="F362" s="80"/>
      <c r="G362" s="80"/>
      <c r="H362" s="80"/>
      <c r="J362" s="80"/>
      <c r="K362" s="80"/>
      <c r="L362" s="80"/>
      <c r="M362" s="80"/>
    </row>
    <row r="363" spans="2:13">
      <c r="B363" s="79"/>
      <c r="C363" s="80"/>
      <c r="D363" s="80"/>
      <c r="E363" s="80"/>
      <c r="F363" s="80"/>
      <c r="G363" s="80"/>
      <c r="H363" s="80"/>
      <c r="J363" s="80"/>
      <c r="K363" s="80"/>
      <c r="L363" s="80"/>
      <c r="M363" s="80"/>
    </row>
    <row r="364" spans="2:13">
      <c r="B364" s="79"/>
      <c r="C364" s="80"/>
      <c r="D364" s="80"/>
      <c r="E364" s="80"/>
      <c r="F364" s="80"/>
      <c r="G364" s="80"/>
      <c r="H364" s="80"/>
      <c r="J364" s="80"/>
      <c r="K364" s="80"/>
      <c r="L364" s="80"/>
      <c r="M364" s="80"/>
    </row>
    <row r="365" spans="2:13">
      <c r="B365" s="79"/>
      <c r="C365" s="80"/>
      <c r="D365" s="80"/>
      <c r="E365" s="80"/>
      <c r="F365" s="80"/>
      <c r="G365" s="80"/>
      <c r="H365" s="80"/>
      <c r="J365" s="80"/>
      <c r="K365" s="80"/>
      <c r="L365" s="80"/>
      <c r="M365" s="80"/>
    </row>
    <row r="366" spans="2:13">
      <c r="B366" s="79"/>
      <c r="C366" s="80"/>
      <c r="D366" s="80"/>
      <c r="E366" s="80"/>
      <c r="F366" s="80"/>
      <c r="G366" s="80"/>
      <c r="H366" s="80"/>
      <c r="J366" s="80"/>
      <c r="K366" s="80"/>
      <c r="L366" s="80"/>
      <c r="M366" s="80"/>
    </row>
    <row r="367" spans="2:13">
      <c r="B367" s="79"/>
      <c r="C367" s="80"/>
      <c r="D367" s="80"/>
      <c r="E367" s="80"/>
      <c r="F367" s="80"/>
      <c r="G367" s="80"/>
      <c r="H367" s="80"/>
      <c r="J367" s="80"/>
      <c r="K367" s="80"/>
      <c r="L367" s="80"/>
      <c r="M367" s="80"/>
    </row>
    <row r="368" spans="2:13">
      <c r="B368" s="79"/>
      <c r="C368" s="80"/>
      <c r="D368" s="80"/>
      <c r="E368" s="80"/>
      <c r="F368" s="80"/>
      <c r="G368" s="80"/>
      <c r="H368" s="80"/>
      <c r="J368" s="80"/>
      <c r="K368" s="80"/>
      <c r="L368" s="80"/>
      <c r="M368" s="80"/>
    </row>
    <row r="369" spans="2:13">
      <c r="B369" s="79"/>
      <c r="C369" s="80"/>
      <c r="D369" s="80"/>
      <c r="E369" s="80"/>
      <c r="F369" s="80"/>
      <c r="G369" s="80"/>
      <c r="H369" s="80"/>
      <c r="J369" s="80"/>
      <c r="K369" s="80"/>
      <c r="L369" s="80"/>
      <c r="M369" s="80"/>
    </row>
    <row r="370" spans="2:13">
      <c r="B370" s="79"/>
      <c r="C370" s="80"/>
      <c r="D370" s="80"/>
      <c r="E370" s="80"/>
      <c r="F370" s="80"/>
      <c r="G370" s="80"/>
      <c r="H370" s="80"/>
      <c r="J370" s="80"/>
      <c r="K370" s="80"/>
      <c r="L370" s="80"/>
      <c r="M370" s="80"/>
    </row>
    <row r="371" spans="2:13">
      <c r="B371" s="79"/>
      <c r="C371" s="80"/>
      <c r="D371" s="80"/>
      <c r="E371" s="80"/>
      <c r="F371" s="80"/>
      <c r="G371" s="80"/>
      <c r="H371" s="80"/>
      <c r="J371" s="80"/>
      <c r="K371" s="80"/>
      <c r="L371" s="80"/>
      <c r="M371" s="80"/>
    </row>
    <row r="372" spans="2:13">
      <c r="B372" s="79"/>
      <c r="C372" s="80"/>
      <c r="D372" s="80"/>
      <c r="E372" s="80"/>
      <c r="F372" s="80"/>
      <c r="G372" s="80"/>
      <c r="H372" s="80"/>
      <c r="J372" s="80"/>
      <c r="K372" s="80"/>
      <c r="L372" s="80"/>
      <c r="M372" s="80"/>
    </row>
    <row r="373" spans="2:13">
      <c r="B373" s="79"/>
      <c r="C373" s="80"/>
      <c r="D373" s="80"/>
      <c r="E373" s="80"/>
      <c r="F373" s="80"/>
      <c r="G373" s="80"/>
      <c r="H373" s="80"/>
      <c r="J373" s="80"/>
      <c r="K373" s="80"/>
      <c r="L373" s="80"/>
      <c r="M373" s="80"/>
    </row>
    <row r="374" spans="2:13">
      <c r="B374" s="79"/>
      <c r="C374" s="80"/>
      <c r="D374" s="80"/>
      <c r="E374" s="80"/>
      <c r="F374" s="80"/>
      <c r="G374" s="80"/>
      <c r="H374" s="80"/>
      <c r="J374" s="80"/>
      <c r="K374" s="80"/>
      <c r="L374" s="80"/>
      <c r="M374" s="80"/>
    </row>
    <row r="375" spans="2:13">
      <c r="B375" s="79"/>
      <c r="C375" s="80"/>
      <c r="D375" s="80"/>
      <c r="E375" s="80"/>
      <c r="F375" s="80"/>
      <c r="G375" s="80"/>
      <c r="H375" s="80"/>
      <c r="J375" s="80"/>
      <c r="K375" s="80"/>
      <c r="L375" s="80"/>
      <c r="M375" s="80"/>
    </row>
    <row r="376" spans="2:13">
      <c r="B376" s="79"/>
      <c r="C376" s="80"/>
      <c r="D376" s="80"/>
      <c r="E376" s="80"/>
      <c r="F376" s="80"/>
      <c r="G376" s="80"/>
      <c r="H376" s="80"/>
      <c r="J376" s="80"/>
      <c r="K376" s="80"/>
      <c r="L376" s="80"/>
      <c r="M376" s="80"/>
    </row>
    <row r="377" spans="2:13">
      <c r="B377" s="79"/>
      <c r="C377" s="80"/>
      <c r="D377" s="80"/>
      <c r="E377" s="80"/>
      <c r="F377" s="80"/>
      <c r="G377" s="80"/>
      <c r="H377" s="80"/>
      <c r="J377" s="80"/>
      <c r="K377" s="80"/>
      <c r="L377" s="80"/>
      <c r="M377" s="80"/>
    </row>
    <row r="378" spans="2:13">
      <c r="B378" s="79"/>
      <c r="C378" s="80"/>
      <c r="D378" s="80"/>
      <c r="E378" s="80"/>
      <c r="F378" s="80"/>
      <c r="G378" s="80"/>
      <c r="H378" s="80"/>
      <c r="J378" s="80"/>
      <c r="K378" s="80"/>
      <c r="L378" s="80"/>
      <c r="M378" s="80"/>
    </row>
    <row r="379" spans="2:13">
      <c r="B379" s="79"/>
      <c r="C379" s="80"/>
      <c r="D379" s="80"/>
      <c r="E379" s="80"/>
      <c r="F379" s="80"/>
      <c r="G379" s="80"/>
      <c r="H379" s="80"/>
      <c r="J379" s="80"/>
      <c r="K379" s="80"/>
      <c r="L379" s="80"/>
      <c r="M379" s="80"/>
    </row>
    <row r="380" spans="2:13">
      <c r="B380" s="79"/>
      <c r="C380" s="80"/>
      <c r="D380" s="80"/>
      <c r="E380" s="80"/>
      <c r="F380" s="80"/>
      <c r="G380" s="80"/>
      <c r="H380" s="80"/>
      <c r="J380" s="80"/>
      <c r="K380" s="80"/>
      <c r="L380" s="80"/>
      <c r="M380" s="80"/>
    </row>
    <row r="381" spans="2:13">
      <c r="B381" s="79"/>
      <c r="C381" s="80"/>
      <c r="D381" s="80"/>
      <c r="E381" s="80"/>
      <c r="F381" s="80"/>
      <c r="G381" s="80"/>
      <c r="H381" s="80"/>
      <c r="J381" s="80"/>
      <c r="K381" s="80"/>
      <c r="L381" s="80"/>
      <c r="M381" s="80"/>
    </row>
    <row r="382" spans="2:13">
      <c r="B382" s="79"/>
      <c r="C382" s="80"/>
      <c r="D382" s="80"/>
      <c r="E382" s="80"/>
      <c r="F382" s="80"/>
      <c r="G382" s="80"/>
      <c r="H382" s="80"/>
      <c r="J382" s="80"/>
      <c r="K382" s="80"/>
      <c r="L382" s="80"/>
      <c r="M382" s="80"/>
    </row>
    <row r="383" spans="2:13">
      <c r="B383" s="79"/>
      <c r="C383" s="80"/>
      <c r="D383" s="80"/>
      <c r="E383" s="80"/>
      <c r="F383" s="80"/>
      <c r="G383" s="80"/>
      <c r="H383" s="80"/>
      <c r="J383" s="80"/>
      <c r="K383" s="80"/>
      <c r="L383" s="80"/>
      <c r="M383" s="80"/>
    </row>
    <row r="384" spans="2:13">
      <c r="B384" s="79"/>
      <c r="C384" s="80"/>
      <c r="D384" s="80"/>
      <c r="E384" s="80"/>
      <c r="F384" s="80"/>
      <c r="G384" s="80"/>
      <c r="H384" s="80"/>
      <c r="J384" s="80"/>
      <c r="K384" s="80"/>
      <c r="L384" s="80"/>
      <c r="M384" s="80"/>
    </row>
    <row r="385" spans="2:13">
      <c r="B385" s="79"/>
      <c r="C385" s="80"/>
      <c r="D385" s="80"/>
      <c r="E385" s="80"/>
      <c r="F385" s="80"/>
      <c r="G385" s="80"/>
      <c r="H385" s="80"/>
      <c r="J385" s="80"/>
      <c r="K385" s="80"/>
      <c r="L385" s="80"/>
      <c r="M385" s="80"/>
    </row>
    <row r="386" spans="2:13">
      <c r="B386" s="79"/>
      <c r="C386" s="80"/>
      <c r="D386" s="80"/>
      <c r="E386" s="80"/>
      <c r="F386" s="80"/>
      <c r="G386" s="80"/>
      <c r="H386" s="80"/>
      <c r="J386" s="80"/>
      <c r="K386" s="80"/>
      <c r="L386" s="80"/>
      <c r="M386" s="80"/>
    </row>
    <row r="387" spans="2:13">
      <c r="B387" s="79"/>
      <c r="C387" s="80"/>
      <c r="D387" s="80"/>
      <c r="E387" s="80"/>
      <c r="F387" s="80"/>
      <c r="G387" s="80"/>
      <c r="H387" s="80"/>
      <c r="J387" s="80"/>
      <c r="K387" s="80"/>
      <c r="L387" s="80"/>
      <c r="M387" s="80"/>
    </row>
    <row r="388" spans="2:13">
      <c r="B388" s="79"/>
      <c r="C388" s="80"/>
      <c r="D388" s="80"/>
      <c r="E388" s="80"/>
      <c r="F388" s="80"/>
      <c r="G388" s="80"/>
      <c r="H388" s="80"/>
      <c r="J388" s="80"/>
      <c r="K388" s="80"/>
      <c r="L388" s="80"/>
      <c r="M388" s="80"/>
    </row>
    <row r="389" spans="2:13">
      <c r="B389" s="79"/>
      <c r="C389" s="80"/>
      <c r="D389" s="80"/>
      <c r="E389" s="80"/>
      <c r="F389" s="80"/>
      <c r="G389" s="80"/>
      <c r="H389" s="80"/>
      <c r="J389" s="80"/>
      <c r="K389" s="80"/>
      <c r="L389" s="80"/>
      <c r="M389" s="80"/>
    </row>
    <row r="390" spans="2:13">
      <c r="B390" s="79"/>
      <c r="C390" s="80"/>
      <c r="D390" s="80"/>
      <c r="E390" s="80"/>
      <c r="F390" s="80"/>
      <c r="G390" s="80"/>
      <c r="H390" s="80"/>
      <c r="J390" s="80"/>
      <c r="K390" s="80"/>
      <c r="L390" s="80"/>
      <c r="M390" s="80"/>
    </row>
    <row r="391" spans="2:13">
      <c r="B391" s="79"/>
      <c r="C391" s="80"/>
      <c r="D391" s="80"/>
      <c r="E391" s="80"/>
      <c r="F391" s="80"/>
      <c r="G391" s="80"/>
      <c r="H391" s="80"/>
      <c r="J391" s="80"/>
      <c r="K391" s="80"/>
      <c r="L391" s="80"/>
      <c r="M391" s="80"/>
    </row>
    <row r="392" spans="2:13">
      <c r="B392" s="79"/>
      <c r="C392" s="80"/>
      <c r="D392" s="80"/>
      <c r="E392" s="80"/>
      <c r="F392" s="80"/>
      <c r="G392" s="80"/>
      <c r="H392" s="80"/>
      <c r="J392" s="80"/>
      <c r="K392" s="80"/>
      <c r="L392" s="80"/>
      <c r="M392" s="80"/>
    </row>
    <row r="393" spans="2:13">
      <c r="B393" s="79"/>
      <c r="C393" s="80"/>
      <c r="D393" s="80"/>
      <c r="E393" s="80"/>
      <c r="F393" s="80"/>
      <c r="G393" s="80"/>
      <c r="H393" s="80"/>
      <c r="J393" s="80"/>
      <c r="K393" s="80"/>
      <c r="L393" s="80"/>
      <c r="M393" s="80"/>
    </row>
    <row r="394" spans="2:13">
      <c r="B394" s="79"/>
      <c r="C394" s="80"/>
      <c r="D394" s="80"/>
      <c r="E394" s="80"/>
      <c r="F394" s="80"/>
      <c r="G394" s="80"/>
      <c r="H394" s="80"/>
      <c r="J394" s="80"/>
      <c r="K394" s="80"/>
      <c r="L394" s="80"/>
      <c r="M394" s="80"/>
    </row>
    <row r="395" spans="2:13">
      <c r="B395" s="79"/>
      <c r="C395" s="80"/>
      <c r="D395" s="80"/>
      <c r="E395" s="80"/>
      <c r="F395" s="80"/>
      <c r="G395" s="80"/>
      <c r="H395" s="80"/>
      <c r="J395" s="80"/>
      <c r="K395" s="80"/>
      <c r="L395" s="80"/>
      <c r="M395" s="80"/>
    </row>
    <row r="396" spans="2:13">
      <c r="B396" s="79"/>
      <c r="C396" s="80"/>
      <c r="D396" s="80"/>
      <c r="E396" s="80"/>
      <c r="F396" s="80"/>
      <c r="G396" s="80"/>
      <c r="H396" s="80"/>
      <c r="J396" s="80"/>
      <c r="K396" s="80"/>
      <c r="L396" s="80"/>
      <c r="M396" s="80"/>
    </row>
    <row r="397" spans="2:13">
      <c r="B397" s="79"/>
      <c r="C397" s="80"/>
      <c r="D397" s="80"/>
      <c r="E397" s="80"/>
      <c r="F397" s="80"/>
      <c r="G397" s="80"/>
      <c r="H397" s="80"/>
      <c r="J397" s="80"/>
      <c r="K397" s="80"/>
      <c r="L397" s="80"/>
      <c r="M397" s="80"/>
    </row>
    <row r="398" spans="2:13">
      <c r="B398" s="79"/>
      <c r="C398" s="80"/>
      <c r="D398" s="80"/>
      <c r="E398" s="80"/>
      <c r="F398" s="80"/>
      <c r="G398" s="80"/>
      <c r="H398" s="80"/>
      <c r="J398" s="80"/>
      <c r="K398" s="80"/>
      <c r="L398" s="80"/>
      <c r="M398" s="80"/>
    </row>
    <row r="399" spans="2:13">
      <c r="B399" s="79"/>
      <c r="C399" s="80"/>
      <c r="D399" s="80"/>
      <c r="E399" s="80"/>
      <c r="F399" s="80"/>
      <c r="G399" s="80"/>
      <c r="H399" s="80"/>
      <c r="J399" s="80"/>
      <c r="K399" s="80"/>
      <c r="L399" s="80"/>
      <c r="M399" s="80"/>
    </row>
    <row r="400" spans="2:13">
      <c r="B400" s="79"/>
      <c r="C400" s="80"/>
      <c r="D400" s="80"/>
      <c r="E400" s="80"/>
      <c r="F400" s="80"/>
      <c r="G400" s="80"/>
      <c r="H400" s="80"/>
      <c r="J400" s="80"/>
      <c r="K400" s="80"/>
      <c r="L400" s="80"/>
      <c r="M400" s="80"/>
    </row>
    <row r="401" spans="2:13">
      <c r="B401" s="79"/>
      <c r="C401" s="80"/>
      <c r="D401" s="80"/>
      <c r="E401" s="80"/>
      <c r="F401" s="80"/>
      <c r="G401" s="80"/>
      <c r="H401" s="80"/>
      <c r="J401" s="80"/>
      <c r="K401" s="80"/>
      <c r="L401" s="80"/>
      <c r="M401" s="80"/>
    </row>
    <row r="402" spans="2:13">
      <c r="B402" s="79"/>
      <c r="C402" s="80"/>
      <c r="D402" s="80"/>
      <c r="E402" s="80"/>
      <c r="F402" s="80"/>
      <c r="G402" s="80"/>
      <c r="H402" s="80"/>
      <c r="J402" s="80"/>
      <c r="K402" s="80"/>
      <c r="L402" s="80"/>
      <c r="M402" s="80"/>
    </row>
    <row r="403" spans="2:13">
      <c r="B403" s="79"/>
      <c r="C403" s="80"/>
      <c r="D403" s="80"/>
      <c r="E403" s="80"/>
      <c r="F403" s="80"/>
      <c r="G403" s="80"/>
      <c r="H403" s="80"/>
      <c r="J403" s="80"/>
      <c r="K403" s="80"/>
      <c r="L403" s="80"/>
      <c r="M403" s="80"/>
    </row>
    <row r="404" spans="2:13">
      <c r="B404" s="79"/>
      <c r="C404" s="80"/>
      <c r="D404" s="80"/>
      <c r="E404" s="80"/>
      <c r="F404" s="80"/>
      <c r="G404" s="80"/>
      <c r="H404" s="80"/>
      <c r="J404" s="80"/>
      <c r="K404" s="80"/>
      <c r="L404" s="80"/>
      <c r="M404" s="80"/>
    </row>
    <row r="405" spans="2:13">
      <c r="B405" s="79"/>
      <c r="C405" s="80"/>
      <c r="D405" s="80"/>
      <c r="E405" s="80"/>
      <c r="F405" s="80"/>
      <c r="G405" s="80"/>
      <c r="H405" s="80"/>
      <c r="J405" s="80"/>
      <c r="K405" s="80"/>
      <c r="L405" s="80"/>
      <c r="M405" s="80"/>
    </row>
    <row r="406" spans="2:13">
      <c r="B406" s="79"/>
      <c r="C406" s="80"/>
      <c r="D406" s="80"/>
      <c r="E406" s="80"/>
      <c r="F406" s="80"/>
      <c r="G406" s="80"/>
      <c r="H406" s="80"/>
      <c r="J406" s="80"/>
      <c r="K406" s="80"/>
      <c r="L406" s="80"/>
      <c r="M406" s="80"/>
    </row>
    <row r="407" spans="2:13">
      <c r="B407" s="79"/>
      <c r="C407" s="80"/>
      <c r="D407" s="80"/>
      <c r="E407" s="80"/>
      <c r="F407" s="80"/>
      <c r="G407" s="80"/>
      <c r="H407" s="80"/>
      <c r="J407" s="80"/>
      <c r="K407" s="80"/>
      <c r="L407" s="80"/>
      <c r="M407" s="80"/>
    </row>
    <row r="408" spans="2:13">
      <c r="B408" s="79"/>
      <c r="C408" s="80"/>
      <c r="D408" s="80"/>
      <c r="E408" s="80"/>
      <c r="F408" s="80"/>
      <c r="G408" s="80"/>
      <c r="H408" s="80"/>
      <c r="J408" s="80"/>
      <c r="K408" s="80"/>
      <c r="L408" s="80"/>
      <c r="M408" s="80"/>
    </row>
    <row r="409" spans="2:13">
      <c r="B409" s="79"/>
      <c r="C409" s="80"/>
      <c r="D409" s="80"/>
      <c r="E409" s="80"/>
      <c r="F409" s="80"/>
      <c r="G409" s="80"/>
      <c r="H409" s="80"/>
      <c r="J409" s="80"/>
      <c r="K409" s="80"/>
      <c r="L409" s="80"/>
      <c r="M409" s="80"/>
    </row>
    <row r="410" spans="2:13">
      <c r="B410" s="79"/>
      <c r="C410" s="80"/>
      <c r="D410" s="80"/>
      <c r="E410" s="80"/>
      <c r="F410" s="80"/>
      <c r="G410" s="80"/>
      <c r="H410" s="80"/>
      <c r="J410" s="80"/>
      <c r="K410" s="80"/>
      <c r="L410" s="80"/>
      <c r="M410" s="80"/>
    </row>
    <row r="411" spans="2:13">
      <c r="B411" s="79"/>
      <c r="C411" s="80"/>
      <c r="D411" s="80"/>
      <c r="E411" s="80"/>
      <c r="F411" s="80"/>
      <c r="G411" s="80"/>
      <c r="H411" s="80"/>
      <c r="J411" s="80"/>
      <c r="K411" s="80"/>
      <c r="L411" s="80"/>
      <c r="M411" s="80"/>
    </row>
    <row r="412" spans="2:13">
      <c r="B412" s="79"/>
      <c r="C412" s="80"/>
      <c r="D412" s="80"/>
      <c r="E412" s="80"/>
      <c r="F412" s="80"/>
      <c r="G412" s="80"/>
      <c r="H412" s="80"/>
      <c r="J412" s="80"/>
      <c r="K412" s="80"/>
      <c r="L412" s="80"/>
      <c r="M412" s="80"/>
    </row>
    <row r="413" spans="2:13">
      <c r="B413" s="79"/>
      <c r="C413" s="80"/>
      <c r="D413" s="80"/>
      <c r="E413" s="80"/>
      <c r="F413" s="80"/>
      <c r="G413" s="80"/>
      <c r="H413" s="80"/>
      <c r="J413" s="80"/>
      <c r="K413" s="80"/>
      <c r="L413" s="80"/>
      <c r="M413" s="80"/>
    </row>
    <row r="414" spans="2:13">
      <c r="B414" s="79"/>
      <c r="C414" s="80"/>
      <c r="D414" s="80"/>
      <c r="E414" s="80"/>
      <c r="F414" s="80"/>
      <c r="G414" s="80"/>
      <c r="H414" s="80"/>
      <c r="J414" s="80"/>
      <c r="K414" s="80"/>
      <c r="L414" s="80"/>
      <c r="M414" s="80"/>
    </row>
    <row r="415" spans="2:13">
      <c r="B415" s="79"/>
      <c r="C415" s="80"/>
      <c r="D415" s="80"/>
      <c r="E415" s="80"/>
      <c r="F415" s="80"/>
      <c r="G415" s="80"/>
      <c r="H415" s="80"/>
      <c r="J415" s="80"/>
      <c r="K415" s="80"/>
      <c r="L415" s="80"/>
      <c r="M415" s="80"/>
    </row>
    <row r="416" spans="2:13">
      <c r="B416" s="79"/>
      <c r="C416" s="80"/>
      <c r="D416" s="80"/>
      <c r="E416" s="80"/>
      <c r="F416" s="80"/>
      <c r="G416" s="80"/>
      <c r="H416" s="80"/>
      <c r="J416" s="80"/>
      <c r="K416" s="80"/>
      <c r="L416" s="80"/>
      <c r="M416" s="80"/>
    </row>
    <row r="417" spans="2:13">
      <c r="B417" s="79"/>
      <c r="C417" s="80"/>
      <c r="D417" s="80"/>
      <c r="E417" s="80"/>
      <c r="F417" s="80"/>
      <c r="G417" s="80"/>
      <c r="H417" s="80"/>
      <c r="J417" s="80"/>
      <c r="K417" s="80"/>
      <c r="L417" s="80"/>
      <c r="M417" s="80"/>
    </row>
    <row r="418" spans="2:13">
      <c r="B418" s="79"/>
      <c r="C418" s="80"/>
      <c r="D418" s="80"/>
      <c r="E418" s="80"/>
      <c r="F418" s="80"/>
      <c r="G418" s="80"/>
      <c r="H418" s="80"/>
      <c r="J418" s="80"/>
      <c r="K418" s="80"/>
      <c r="L418" s="80"/>
      <c r="M418" s="80"/>
    </row>
    <row r="419" spans="2:13">
      <c r="B419" s="79"/>
      <c r="C419" s="80"/>
      <c r="D419" s="80"/>
      <c r="E419" s="80"/>
      <c r="F419" s="80"/>
      <c r="G419" s="80"/>
      <c r="H419" s="80"/>
      <c r="J419" s="80"/>
      <c r="K419" s="80"/>
      <c r="L419" s="80"/>
      <c r="M419" s="80"/>
    </row>
    <row r="420" spans="2:13">
      <c r="B420" s="79"/>
      <c r="C420" s="80"/>
      <c r="D420" s="80"/>
      <c r="E420" s="80"/>
      <c r="F420" s="80"/>
      <c r="G420" s="80"/>
      <c r="H420" s="80"/>
      <c r="J420" s="80"/>
      <c r="K420" s="80"/>
      <c r="L420" s="80"/>
      <c r="M420" s="80"/>
    </row>
    <row r="421" spans="2:13">
      <c r="B421" s="79"/>
      <c r="C421" s="80"/>
      <c r="D421" s="80"/>
      <c r="E421" s="80"/>
      <c r="F421" s="80"/>
      <c r="G421" s="80"/>
      <c r="H421" s="80"/>
      <c r="J421" s="80"/>
      <c r="K421" s="80"/>
      <c r="L421" s="80"/>
      <c r="M421" s="80"/>
    </row>
    <row r="422" spans="2:13">
      <c r="B422" s="79"/>
      <c r="C422" s="80"/>
      <c r="D422" s="80"/>
      <c r="E422" s="80"/>
      <c r="F422" s="80"/>
      <c r="G422" s="80"/>
      <c r="H422" s="80"/>
      <c r="J422" s="80"/>
      <c r="K422" s="80"/>
      <c r="L422" s="80"/>
      <c r="M422" s="80"/>
    </row>
    <row r="423" spans="2:13">
      <c r="B423" s="79"/>
      <c r="C423" s="80"/>
      <c r="D423" s="80"/>
      <c r="E423" s="80"/>
      <c r="F423" s="80"/>
      <c r="G423" s="80"/>
      <c r="H423" s="80"/>
      <c r="J423" s="80"/>
      <c r="K423" s="80"/>
      <c r="L423" s="80"/>
      <c r="M423" s="80"/>
    </row>
    <row r="424" spans="2:13">
      <c r="B424" s="79"/>
      <c r="C424" s="80"/>
      <c r="D424" s="80"/>
      <c r="E424" s="80"/>
      <c r="F424" s="80"/>
      <c r="G424" s="80"/>
      <c r="H424" s="80"/>
      <c r="J424" s="80"/>
      <c r="K424" s="80"/>
      <c r="L424" s="80"/>
      <c r="M424" s="80"/>
    </row>
    <row r="425" spans="2:13">
      <c r="B425" s="79"/>
      <c r="C425" s="80"/>
      <c r="D425" s="80"/>
      <c r="E425" s="80"/>
      <c r="F425" s="80"/>
      <c r="G425" s="80"/>
      <c r="H425" s="80"/>
      <c r="J425" s="80"/>
      <c r="K425" s="80"/>
      <c r="L425" s="80"/>
      <c r="M425" s="80"/>
    </row>
    <row r="426" spans="2:13">
      <c r="B426" s="79"/>
      <c r="C426" s="80"/>
      <c r="D426" s="80"/>
      <c r="E426" s="80"/>
      <c r="F426" s="80"/>
      <c r="G426" s="80"/>
      <c r="H426" s="80"/>
      <c r="J426" s="80"/>
      <c r="K426" s="80"/>
      <c r="L426" s="80"/>
      <c r="M426" s="80"/>
    </row>
    <row r="427" spans="2:13">
      <c r="B427" s="79"/>
      <c r="C427" s="80"/>
      <c r="D427" s="80"/>
      <c r="E427" s="80"/>
      <c r="F427" s="80"/>
      <c r="G427" s="80"/>
      <c r="H427" s="80"/>
      <c r="J427" s="80"/>
      <c r="K427" s="80"/>
      <c r="L427" s="80"/>
      <c r="M427" s="80"/>
    </row>
    <row r="428" spans="2:13">
      <c r="B428" s="79"/>
      <c r="C428" s="80"/>
      <c r="D428" s="80"/>
      <c r="E428" s="80"/>
      <c r="F428" s="80"/>
      <c r="G428" s="80"/>
      <c r="H428" s="80"/>
      <c r="J428" s="80"/>
      <c r="K428" s="80"/>
      <c r="L428" s="80"/>
      <c r="M428" s="80"/>
    </row>
    <row r="429" spans="2:13">
      <c r="B429" s="79"/>
      <c r="C429" s="80"/>
      <c r="D429" s="80"/>
      <c r="E429" s="80"/>
      <c r="F429" s="80"/>
      <c r="G429" s="80"/>
      <c r="H429" s="80"/>
      <c r="J429" s="80"/>
      <c r="K429" s="80"/>
      <c r="L429" s="80"/>
      <c r="M429" s="80"/>
    </row>
    <row r="430" spans="2:13">
      <c r="B430" s="79"/>
      <c r="C430" s="80"/>
      <c r="D430" s="80"/>
      <c r="E430" s="80"/>
      <c r="F430" s="80"/>
      <c r="G430" s="80"/>
      <c r="H430" s="80"/>
      <c r="J430" s="80"/>
      <c r="K430" s="80"/>
      <c r="L430" s="80"/>
      <c r="M430" s="80"/>
    </row>
    <row r="431" spans="2:13">
      <c r="B431" s="79"/>
      <c r="C431" s="80"/>
      <c r="D431" s="80"/>
      <c r="E431" s="80"/>
      <c r="F431" s="80"/>
      <c r="G431" s="80"/>
      <c r="H431" s="80"/>
      <c r="J431" s="80"/>
      <c r="K431" s="80"/>
      <c r="L431" s="80"/>
      <c r="M431" s="80"/>
    </row>
    <row r="432" spans="2:13">
      <c r="B432" s="79"/>
      <c r="C432" s="80"/>
      <c r="D432" s="80"/>
      <c r="E432" s="80"/>
      <c r="F432" s="80"/>
      <c r="G432" s="80"/>
      <c r="H432" s="80"/>
      <c r="J432" s="80"/>
      <c r="K432" s="80"/>
      <c r="L432" s="80"/>
      <c r="M432" s="80"/>
    </row>
    <row r="433" spans="2:13">
      <c r="B433" s="79"/>
      <c r="C433" s="80"/>
      <c r="D433" s="80"/>
      <c r="E433" s="80"/>
      <c r="F433" s="80"/>
      <c r="G433" s="80"/>
      <c r="H433" s="80"/>
      <c r="J433" s="80"/>
      <c r="K433" s="80"/>
      <c r="L433" s="80"/>
      <c r="M433" s="80"/>
    </row>
    <row r="434" spans="2:13">
      <c r="B434" s="79"/>
      <c r="C434" s="80"/>
      <c r="D434" s="80"/>
      <c r="E434" s="80"/>
      <c r="F434" s="80"/>
      <c r="G434" s="80"/>
      <c r="H434" s="80"/>
      <c r="J434" s="80"/>
      <c r="K434" s="80"/>
      <c r="L434" s="80"/>
      <c r="M434" s="80"/>
    </row>
    <row r="435" spans="2:13">
      <c r="B435" s="79"/>
      <c r="C435" s="80"/>
      <c r="D435" s="80"/>
      <c r="E435" s="80"/>
      <c r="F435" s="80"/>
      <c r="G435" s="80"/>
      <c r="H435" s="80"/>
      <c r="J435" s="80"/>
      <c r="K435" s="80"/>
      <c r="L435" s="80"/>
      <c r="M435" s="80"/>
    </row>
    <row r="436" spans="2:13">
      <c r="B436" s="79"/>
      <c r="C436" s="80"/>
      <c r="D436" s="80"/>
      <c r="E436" s="80"/>
      <c r="F436" s="80"/>
      <c r="G436" s="80"/>
      <c r="H436" s="80"/>
      <c r="J436" s="80"/>
      <c r="K436" s="80"/>
      <c r="L436" s="80"/>
      <c r="M436" s="80"/>
    </row>
    <row r="437" spans="2:13">
      <c r="B437" s="79"/>
      <c r="C437" s="80"/>
      <c r="D437" s="80"/>
      <c r="E437" s="80"/>
      <c r="F437" s="80"/>
      <c r="G437" s="80"/>
      <c r="H437" s="80"/>
      <c r="J437" s="80"/>
      <c r="K437" s="80"/>
      <c r="L437" s="80"/>
      <c r="M437" s="80"/>
    </row>
    <row r="438" spans="2:13">
      <c r="B438" s="79"/>
      <c r="C438" s="80"/>
      <c r="D438" s="80"/>
      <c r="E438" s="80"/>
      <c r="F438" s="80"/>
      <c r="G438" s="80"/>
      <c r="H438" s="80"/>
      <c r="J438" s="80"/>
      <c r="K438" s="80"/>
      <c r="L438" s="80"/>
      <c r="M438" s="80"/>
    </row>
    <row r="439" spans="2:13">
      <c r="B439" s="79"/>
      <c r="C439" s="80"/>
      <c r="D439" s="80"/>
      <c r="E439" s="80"/>
      <c r="F439" s="80"/>
      <c r="G439" s="80"/>
      <c r="H439" s="80"/>
      <c r="J439" s="80"/>
      <c r="K439" s="80"/>
      <c r="L439" s="80"/>
      <c r="M439" s="80"/>
    </row>
    <row r="440" spans="2:13">
      <c r="B440" s="79"/>
      <c r="C440" s="80"/>
      <c r="D440" s="80"/>
      <c r="E440" s="80"/>
      <c r="F440" s="80"/>
      <c r="G440" s="80"/>
      <c r="H440" s="80"/>
      <c r="J440" s="80"/>
      <c r="K440" s="80"/>
      <c r="L440" s="80"/>
      <c r="M440" s="80"/>
    </row>
    <row r="441" spans="2:13">
      <c r="B441" s="79"/>
      <c r="C441" s="80"/>
      <c r="D441" s="80"/>
      <c r="E441" s="80"/>
      <c r="F441" s="80"/>
      <c r="G441" s="80"/>
      <c r="H441" s="80"/>
      <c r="J441" s="80"/>
      <c r="K441" s="80"/>
      <c r="L441" s="80"/>
      <c r="M441" s="80"/>
    </row>
    <row r="442" spans="2:13">
      <c r="B442" s="79"/>
      <c r="C442" s="80"/>
      <c r="D442" s="80"/>
      <c r="E442" s="80"/>
      <c r="F442" s="80"/>
      <c r="G442" s="80"/>
      <c r="H442" s="80"/>
      <c r="J442" s="80"/>
      <c r="K442" s="80"/>
      <c r="L442" s="80"/>
      <c r="M442" s="80"/>
    </row>
    <row r="443" spans="2:13">
      <c r="B443" s="79"/>
      <c r="C443" s="80"/>
      <c r="D443" s="80"/>
      <c r="E443" s="80"/>
      <c r="F443" s="80"/>
      <c r="G443" s="80"/>
      <c r="H443" s="80"/>
      <c r="J443" s="80"/>
      <c r="K443" s="80"/>
      <c r="L443" s="80"/>
      <c r="M443" s="80"/>
    </row>
    <row r="444" spans="2:13">
      <c r="B444" s="79"/>
      <c r="C444" s="80"/>
      <c r="D444" s="80"/>
      <c r="E444" s="80"/>
      <c r="F444" s="80"/>
      <c r="G444" s="80"/>
      <c r="H444" s="80"/>
      <c r="J444" s="80"/>
      <c r="K444" s="80"/>
      <c r="L444" s="80"/>
      <c r="M444" s="80"/>
    </row>
    <row r="445" spans="2:13">
      <c r="B445" s="79"/>
      <c r="C445" s="80"/>
      <c r="D445" s="80"/>
      <c r="E445" s="80"/>
      <c r="F445" s="80"/>
      <c r="G445" s="80"/>
      <c r="H445" s="80"/>
      <c r="J445" s="80"/>
      <c r="K445" s="80"/>
      <c r="L445" s="80"/>
      <c r="M445" s="80"/>
    </row>
    <row r="446" spans="2:13">
      <c r="B446" s="79"/>
      <c r="C446" s="80"/>
      <c r="D446" s="80"/>
      <c r="E446" s="80"/>
      <c r="F446" s="80"/>
      <c r="G446" s="80"/>
      <c r="H446" s="80"/>
      <c r="J446" s="80"/>
      <c r="K446" s="80"/>
      <c r="L446" s="80"/>
      <c r="M446" s="80"/>
    </row>
    <row r="447" spans="2:13">
      <c r="B447" s="79"/>
      <c r="C447" s="80"/>
      <c r="D447" s="80"/>
      <c r="E447" s="80"/>
      <c r="F447" s="80"/>
      <c r="G447" s="80"/>
      <c r="H447" s="80"/>
      <c r="J447" s="80"/>
      <c r="K447" s="80"/>
      <c r="L447" s="80"/>
      <c r="M447" s="80"/>
    </row>
    <row r="448" spans="2:13">
      <c r="B448" s="79"/>
      <c r="C448" s="80"/>
      <c r="D448" s="80"/>
      <c r="E448" s="80"/>
      <c r="F448" s="80"/>
      <c r="G448" s="80"/>
      <c r="H448" s="80"/>
      <c r="J448" s="80"/>
      <c r="K448" s="80"/>
      <c r="L448" s="80"/>
      <c r="M448" s="80"/>
    </row>
    <row r="449" spans="2:13">
      <c r="B449" s="79"/>
      <c r="C449" s="80"/>
      <c r="D449" s="80"/>
      <c r="E449" s="80"/>
      <c r="F449" s="80"/>
      <c r="G449" s="80"/>
      <c r="H449" s="80"/>
      <c r="J449" s="80"/>
      <c r="K449" s="80"/>
      <c r="L449" s="80"/>
      <c r="M449" s="80"/>
    </row>
    <row r="450" spans="2:13">
      <c r="B450" s="79"/>
      <c r="C450" s="80"/>
      <c r="D450" s="80"/>
      <c r="E450" s="80"/>
      <c r="F450" s="80"/>
      <c r="G450" s="80"/>
      <c r="H450" s="80"/>
      <c r="J450" s="80"/>
      <c r="K450" s="80"/>
      <c r="L450" s="80"/>
      <c r="M450" s="80"/>
    </row>
    <row r="451" spans="2:13">
      <c r="B451" s="79"/>
      <c r="C451" s="80"/>
      <c r="D451" s="80"/>
      <c r="E451" s="80"/>
      <c r="F451" s="80"/>
      <c r="G451" s="80"/>
      <c r="H451" s="80"/>
      <c r="J451" s="80"/>
      <c r="K451" s="80"/>
      <c r="L451" s="80"/>
      <c r="M451" s="80"/>
    </row>
    <row r="452" spans="2:13">
      <c r="B452" s="79"/>
      <c r="C452" s="80"/>
      <c r="D452" s="80"/>
      <c r="E452" s="80"/>
      <c r="F452" s="80"/>
      <c r="G452" s="80"/>
      <c r="H452" s="80"/>
      <c r="J452" s="80"/>
      <c r="K452" s="80"/>
      <c r="L452" s="80"/>
      <c r="M452" s="80"/>
    </row>
    <row r="453" spans="2:13">
      <c r="B453" s="79"/>
      <c r="C453" s="80"/>
      <c r="D453" s="80"/>
      <c r="E453" s="80"/>
      <c r="F453" s="80"/>
      <c r="G453" s="80"/>
      <c r="H453" s="80"/>
      <c r="J453" s="80"/>
      <c r="K453" s="80"/>
      <c r="L453" s="80"/>
      <c r="M453" s="80"/>
    </row>
    <row r="454" spans="2:13">
      <c r="B454" s="79"/>
      <c r="C454" s="80"/>
      <c r="D454" s="80"/>
      <c r="E454" s="80"/>
      <c r="F454" s="80"/>
      <c r="G454" s="80"/>
      <c r="H454" s="80"/>
      <c r="J454" s="80"/>
      <c r="K454" s="80"/>
      <c r="L454" s="80"/>
      <c r="M454" s="80"/>
    </row>
    <row r="455" spans="2:13">
      <c r="B455" s="79"/>
      <c r="C455" s="80"/>
      <c r="D455" s="80"/>
      <c r="E455" s="80"/>
      <c r="F455" s="80"/>
      <c r="G455" s="80"/>
      <c r="H455" s="80"/>
      <c r="J455" s="80"/>
      <c r="K455" s="80"/>
      <c r="L455" s="80"/>
      <c r="M455" s="80"/>
    </row>
    <row r="456" spans="2:13">
      <c r="B456" s="79"/>
      <c r="C456" s="80"/>
      <c r="D456" s="80"/>
      <c r="E456" s="80"/>
      <c r="F456" s="80"/>
      <c r="G456" s="80"/>
      <c r="H456" s="80"/>
      <c r="J456" s="80"/>
      <c r="K456" s="80"/>
      <c r="L456" s="80"/>
      <c r="M456" s="80"/>
    </row>
    <row r="457" spans="2:13">
      <c r="B457" s="79"/>
      <c r="C457" s="80"/>
      <c r="D457" s="80"/>
      <c r="E457" s="80"/>
      <c r="F457" s="80"/>
      <c r="G457" s="80"/>
      <c r="H457" s="80"/>
      <c r="J457" s="80"/>
      <c r="K457" s="80"/>
      <c r="L457" s="80"/>
      <c r="M457" s="80"/>
    </row>
    <row r="458" spans="2:13">
      <c r="B458" s="79"/>
      <c r="C458" s="80"/>
      <c r="D458" s="80"/>
      <c r="E458" s="80"/>
      <c r="F458" s="80"/>
      <c r="G458" s="80"/>
      <c r="H458" s="80"/>
      <c r="J458" s="80"/>
      <c r="K458" s="80"/>
      <c r="L458" s="80"/>
      <c r="M458" s="80"/>
    </row>
    <row r="459" spans="2:13">
      <c r="B459" s="79"/>
      <c r="C459" s="80"/>
      <c r="D459" s="80"/>
      <c r="E459" s="80"/>
      <c r="F459" s="80"/>
      <c r="G459" s="80"/>
      <c r="H459" s="80"/>
      <c r="J459" s="80"/>
      <c r="K459" s="80"/>
      <c r="L459" s="80"/>
      <c r="M459" s="80"/>
    </row>
    <row r="460" spans="2:13">
      <c r="B460" s="79"/>
      <c r="C460" s="80"/>
      <c r="D460" s="80"/>
      <c r="E460" s="80"/>
      <c r="F460" s="80"/>
      <c r="G460" s="80"/>
      <c r="H460" s="80"/>
      <c r="J460" s="80"/>
      <c r="K460" s="80"/>
      <c r="L460" s="80"/>
      <c r="M460" s="80"/>
    </row>
    <row r="461" spans="2:13">
      <c r="B461" s="79"/>
      <c r="C461" s="80"/>
      <c r="D461" s="80"/>
      <c r="E461" s="80"/>
      <c r="F461" s="80"/>
      <c r="G461" s="80"/>
      <c r="H461" s="80"/>
      <c r="J461" s="80"/>
      <c r="K461" s="80"/>
      <c r="L461" s="80"/>
      <c r="M461" s="80"/>
    </row>
    <row r="462" spans="2:13">
      <c r="B462" s="79"/>
      <c r="C462" s="80"/>
      <c r="D462" s="80"/>
      <c r="E462" s="80"/>
      <c r="F462" s="80"/>
      <c r="G462" s="80"/>
      <c r="H462" s="80"/>
      <c r="J462" s="80"/>
      <c r="K462" s="80"/>
      <c r="L462" s="80"/>
      <c r="M462" s="80"/>
    </row>
    <row r="463" spans="2:13">
      <c r="B463" s="79"/>
      <c r="C463" s="80"/>
      <c r="D463" s="80"/>
      <c r="E463" s="80"/>
      <c r="F463" s="80"/>
      <c r="G463" s="80"/>
      <c r="H463" s="80"/>
      <c r="J463" s="80"/>
      <c r="K463" s="80"/>
      <c r="L463" s="80"/>
      <c r="M463" s="80"/>
    </row>
    <row r="464" spans="2:13">
      <c r="B464" s="79"/>
      <c r="C464" s="80"/>
      <c r="D464" s="80"/>
      <c r="E464" s="80"/>
      <c r="F464" s="80"/>
      <c r="G464" s="80"/>
      <c r="H464" s="80"/>
      <c r="J464" s="80"/>
      <c r="K464" s="80"/>
      <c r="L464" s="80"/>
      <c r="M464" s="80"/>
    </row>
    <row r="465" spans="2:13">
      <c r="B465" s="79"/>
      <c r="C465" s="80"/>
      <c r="D465" s="80"/>
      <c r="E465" s="80"/>
      <c r="F465" s="80"/>
      <c r="G465" s="80"/>
      <c r="H465" s="80"/>
      <c r="J465" s="80"/>
      <c r="K465" s="80"/>
      <c r="L465" s="80"/>
      <c r="M465" s="80"/>
    </row>
    <row r="466" spans="2:13">
      <c r="B466" s="79"/>
      <c r="C466" s="80"/>
      <c r="D466" s="80"/>
      <c r="E466" s="80"/>
      <c r="F466" s="80"/>
      <c r="G466" s="80"/>
      <c r="H466" s="80"/>
      <c r="J466" s="80"/>
      <c r="K466" s="80"/>
      <c r="L466" s="80"/>
      <c r="M466" s="80"/>
    </row>
    <row r="467" spans="2:13">
      <c r="B467" s="79"/>
      <c r="C467" s="80"/>
      <c r="D467" s="80"/>
      <c r="E467" s="80"/>
      <c r="F467" s="80"/>
      <c r="G467" s="80"/>
      <c r="H467" s="80"/>
      <c r="J467" s="80"/>
      <c r="K467" s="80"/>
      <c r="L467" s="80"/>
      <c r="M467" s="80"/>
    </row>
    <row r="468" spans="2:13">
      <c r="B468" s="79"/>
      <c r="C468" s="80"/>
      <c r="D468" s="80"/>
      <c r="E468" s="80"/>
      <c r="F468" s="80"/>
      <c r="G468" s="80"/>
      <c r="H468" s="80"/>
      <c r="J468" s="80"/>
      <c r="K468" s="80"/>
      <c r="L468" s="80"/>
      <c r="M468" s="80"/>
    </row>
    <row r="469" spans="2:13">
      <c r="B469" s="79"/>
      <c r="C469" s="80"/>
      <c r="D469" s="80"/>
      <c r="E469" s="80"/>
      <c r="F469" s="80"/>
      <c r="G469" s="80"/>
      <c r="H469" s="80"/>
      <c r="J469" s="80"/>
      <c r="K469" s="80"/>
      <c r="L469" s="80"/>
      <c r="M469" s="80"/>
    </row>
    <row r="470" spans="2:13">
      <c r="B470" s="79"/>
      <c r="C470" s="80"/>
      <c r="D470" s="80"/>
      <c r="E470" s="80"/>
      <c r="F470" s="80"/>
      <c r="G470" s="80"/>
      <c r="H470" s="80"/>
      <c r="J470" s="80"/>
      <c r="K470" s="80"/>
      <c r="L470" s="80"/>
      <c r="M470" s="80"/>
    </row>
    <row r="471" spans="2:13">
      <c r="B471" s="79"/>
      <c r="C471" s="80"/>
      <c r="D471" s="80"/>
      <c r="E471" s="80"/>
      <c r="F471" s="80"/>
      <c r="G471" s="80"/>
      <c r="H471" s="80"/>
      <c r="J471" s="80"/>
      <c r="K471" s="80"/>
      <c r="L471" s="80"/>
      <c r="M471" s="80"/>
    </row>
    <row r="472" spans="2:13">
      <c r="B472" s="79"/>
      <c r="C472" s="80"/>
      <c r="D472" s="80"/>
      <c r="E472" s="80"/>
      <c r="F472" s="80"/>
      <c r="G472" s="80"/>
      <c r="H472" s="80"/>
      <c r="J472" s="80"/>
      <c r="K472" s="80"/>
      <c r="L472" s="80"/>
      <c r="M472" s="80"/>
    </row>
    <row r="473" spans="2:13">
      <c r="B473" s="79"/>
      <c r="C473" s="80"/>
      <c r="D473" s="80"/>
      <c r="E473" s="80"/>
      <c r="F473" s="80"/>
      <c r="G473" s="80"/>
      <c r="H473" s="80"/>
      <c r="J473" s="80"/>
      <c r="K473" s="80"/>
      <c r="L473" s="80"/>
      <c r="M473" s="80"/>
    </row>
    <row r="474" spans="2:13">
      <c r="B474" s="79"/>
      <c r="C474" s="80"/>
      <c r="D474" s="80"/>
      <c r="E474" s="80"/>
      <c r="F474" s="80"/>
      <c r="G474" s="80"/>
      <c r="H474" s="80"/>
      <c r="J474" s="80"/>
      <c r="K474" s="80"/>
      <c r="L474" s="80"/>
      <c r="M474" s="80"/>
    </row>
    <row r="475" spans="2:13">
      <c r="B475" s="79"/>
      <c r="C475" s="80"/>
      <c r="D475" s="80"/>
      <c r="E475" s="80"/>
      <c r="F475" s="80"/>
      <c r="G475" s="80"/>
      <c r="H475" s="80"/>
      <c r="J475" s="80"/>
      <c r="K475" s="80"/>
      <c r="L475" s="80"/>
      <c r="M475" s="80"/>
    </row>
    <row r="476" spans="2:13">
      <c r="B476" s="79"/>
      <c r="C476" s="80"/>
      <c r="D476" s="80"/>
      <c r="E476" s="80"/>
      <c r="F476" s="80"/>
      <c r="G476" s="80"/>
      <c r="H476" s="80"/>
      <c r="J476" s="80"/>
      <c r="K476" s="80"/>
      <c r="L476" s="80"/>
      <c r="M476" s="80"/>
    </row>
    <row r="477" spans="2:13">
      <c r="B477" s="79"/>
      <c r="C477" s="80"/>
      <c r="D477" s="80"/>
      <c r="E477" s="80"/>
      <c r="F477" s="80"/>
      <c r="G477" s="80"/>
      <c r="H477" s="80"/>
      <c r="J477" s="80"/>
      <c r="K477" s="80"/>
      <c r="L477" s="80"/>
      <c r="M477" s="80"/>
    </row>
    <row r="478" spans="2:13">
      <c r="B478" s="79"/>
      <c r="C478" s="80"/>
      <c r="D478" s="80"/>
      <c r="E478" s="80"/>
      <c r="F478" s="80"/>
      <c r="G478" s="80"/>
      <c r="H478" s="80"/>
      <c r="J478" s="80"/>
      <c r="K478" s="80"/>
      <c r="L478" s="80"/>
      <c r="M478" s="80"/>
    </row>
    <row r="479" spans="2:13">
      <c r="B479" s="79"/>
      <c r="C479" s="80"/>
      <c r="D479" s="80"/>
      <c r="E479" s="80"/>
      <c r="F479" s="80"/>
      <c r="G479" s="80"/>
      <c r="H479" s="80"/>
      <c r="J479" s="80"/>
      <c r="K479" s="80"/>
      <c r="L479" s="80"/>
      <c r="M479" s="80"/>
    </row>
    <row r="480" spans="2:13">
      <c r="B480" s="79"/>
      <c r="C480" s="80"/>
      <c r="D480" s="80"/>
      <c r="E480" s="80"/>
      <c r="F480" s="80"/>
      <c r="G480" s="80"/>
      <c r="H480" s="80"/>
      <c r="J480" s="80"/>
      <c r="K480" s="80"/>
      <c r="L480" s="80"/>
      <c r="M480" s="80"/>
    </row>
    <row r="481" spans="2:13">
      <c r="B481" s="79"/>
      <c r="C481" s="80"/>
      <c r="D481" s="80"/>
      <c r="E481" s="80"/>
      <c r="F481" s="80"/>
      <c r="G481" s="80"/>
      <c r="H481" s="80"/>
      <c r="J481" s="80"/>
      <c r="K481" s="80"/>
      <c r="L481" s="80"/>
      <c r="M481" s="80"/>
    </row>
    <row r="482" spans="2:13">
      <c r="B482" s="79"/>
      <c r="C482" s="80"/>
      <c r="D482" s="80"/>
      <c r="E482" s="80"/>
      <c r="F482" s="80"/>
      <c r="G482" s="80"/>
      <c r="H482" s="80"/>
      <c r="J482" s="80"/>
      <c r="K482" s="80"/>
      <c r="L482" s="80"/>
      <c r="M482" s="80"/>
    </row>
    <row r="483" spans="2:13">
      <c r="B483" s="79"/>
      <c r="C483" s="80"/>
      <c r="D483" s="80"/>
      <c r="E483" s="80"/>
      <c r="F483" s="80"/>
      <c r="G483" s="80"/>
      <c r="H483" s="80"/>
      <c r="J483" s="80"/>
      <c r="K483" s="80"/>
      <c r="L483" s="80"/>
      <c r="M483" s="80"/>
    </row>
    <row r="484" spans="2:13">
      <c r="B484" s="79"/>
      <c r="C484" s="80"/>
      <c r="D484" s="80"/>
      <c r="E484" s="80"/>
      <c r="F484" s="80"/>
      <c r="G484" s="80"/>
      <c r="H484" s="80"/>
      <c r="J484" s="80"/>
      <c r="K484" s="80"/>
      <c r="L484" s="80"/>
      <c r="M484" s="80"/>
    </row>
    <row r="485" spans="2:13">
      <c r="B485" s="79"/>
      <c r="C485" s="80"/>
      <c r="D485" s="80"/>
      <c r="E485" s="80"/>
      <c r="F485" s="80"/>
      <c r="G485" s="80"/>
      <c r="H485" s="80"/>
      <c r="J485" s="80"/>
      <c r="K485" s="80"/>
      <c r="L485" s="80"/>
      <c r="M485" s="80"/>
    </row>
    <row r="486" spans="2:13">
      <c r="B486" s="79"/>
      <c r="C486" s="80"/>
      <c r="D486" s="80"/>
      <c r="E486" s="80"/>
      <c r="F486" s="80"/>
      <c r="G486" s="80"/>
      <c r="H486" s="80"/>
      <c r="J486" s="80"/>
      <c r="K486" s="80"/>
      <c r="L486" s="80"/>
      <c r="M486" s="80"/>
    </row>
    <row r="487" spans="2:13">
      <c r="B487" s="79"/>
      <c r="C487" s="80"/>
      <c r="D487" s="80"/>
      <c r="E487" s="80"/>
      <c r="F487" s="80"/>
      <c r="G487" s="80"/>
      <c r="H487" s="80"/>
      <c r="J487" s="80"/>
      <c r="K487" s="80"/>
      <c r="L487" s="80"/>
      <c r="M487" s="80"/>
    </row>
    <row r="488" spans="2:13">
      <c r="B488" s="79"/>
      <c r="C488" s="80"/>
      <c r="D488" s="80"/>
      <c r="E488" s="80"/>
      <c r="F488" s="80"/>
      <c r="G488" s="80"/>
      <c r="H488" s="80"/>
      <c r="J488" s="80"/>
      <c r="K488" s="80"/>
      <c r="L488" s="80"/>
      <c r="M488" s="80"/>
    </row>
    <row r="489" spans="2:13">
      <c r="B489" s="79"/>
      <c r="C489" s="80"/>
      <c r="D489" s="80"/>
      <c r="E489" s="80"/>
      <c r="F489" s="80"/>
      <c r="G489" s="80"/>
      <c r="H489" s="80"/>
      <c r="J489" s="80"/>
      <c r="K489" s="80"/>
      <c r="L489" s="80"/>
      <c r="M489" s="80"/>
    </row>
    <row r="490" spans="2:13">
      <c r="B490" s="79"/>
      <c r="C490" s="80"/>
      <c r="D490" s="80"/>
      <c r="E490" s="80"/>
      <c r="F490" s="80"/>
      <c r="G490" s="80"/>
      <c r="H490" s="80"/>
      <c r="J490" s="80"/>
      <c r="K490" s="80"/>
      <c r="L490" s="80"/>
      <c r="M490" s="80"/>
    </row>
    <row r="491" spans="2:13">
      <c r="B491" s="79"/>
      <c r="C491" s="80"/>
      <c r="D491" s="80"/>
      <c r="E491" s="80"/>
      <c r="F491" s="80"/>
      <c r="G491" s="80"/>
      <c r="H491" s="80"/>
      <c r="J491" s="80"/>
      <c r="K491" s="80"/>
      <c r="L491" s="80"/>
      <c r="M491" s="80"/>
    </row>
    <row r="492" spans="2:13">
      <c r="B492" s="79"/>
      <c r="C492" s="80"/>
      <c r="D492" s="80"/>
      <c r="E492" s="80"/>
      <c r="F492" s="80"/>
      <c r="G492" s="80"/>
      <c r="H492" s="80"/>
      <c r="J492" s="80"/>
      <c r="K492" s="80"/>
      <c r="L492" s="80"/>
      <c r="M492" s="80"/>
    </row>
    <row r="493" spans="2:13">
      <c r="B493" s="79"/>
      <c r="C493" s="80"/>
      <c r="D493" s="80"/>
      <c r="E493" s="80"/>
      <c r="F493" s="80"/>
      <c r="G493" s="80"/>
      <c r="H493" s="80"/>
      <c r="J493" s="80"/>
      <c r="K493" s="80"/>
      <c r="L493" s="80"/>
      <c r="M493" s="80"/>
    </row>
    <row r="494" spans="2:13">
      <c r="B494" s="79"/>
      <c r="C494" s="80"/>
      <c r="D494" s="80"/>
      <c r="E494" s="80"/>
      <c r="F494" s="80"/>
      <c r="G494" s="80"/>
      <c r="H494" s="80"/>
      <c r="J494" s="80"/>
      <c r="K494" s="80"/>
      <c r="L494" s="80"/>
      <c r="M494" s="80"/>
    </row>
    <row r="495" spans="2:13">
      <c r="B495" s="79"/>
      <c r="C495" s="80"/>
      <c r="D495" s="80"/>
      <c r="E495" s="80"/>
      <c r="F495" s="80"/>
      <c r="G495" s="80"/>
      <c r="H495" s="80"/>
      <c r="J495" s="80"/>
      <c r="K495" s="80"/>
      <c r="L495" s="80"/>
      <c r="M495" s="80"/>
    </row>
    <row r="496" spans="2:13">
      <c r="B496" s="79"/>
      <c r="C496" s="80"/>
      <c r="D496" s="80"/>
      <c r="E496" s="80"/>
      <c r="F496" s="80"/>
      <c r="G496" s="80"/>
      <c r="H496" s="80"/>
      <c r="J496" s="80"/>
      <c r="K496" s="80"/>
      <c r="L496" s="80"/>
      <c r="M496" s="80"/>
    </row>
    <row r="497" spans="2:13">
      <c r="B497" s="79"/>
      <c r="C497" s="80"/>
      <c r="D497" s="80"/>
      <c r="E497" s="80"/>
      <c r="F497" s="80"/>
      <c r="G497" s="80"/>
      <c r="H497" s="80"/>
      <c r="J497" s="80"/>
      <c r="K497" s="80"/>
      <c r="L497" s="80"/>
      <c r="M497" s="80"/>
    </row>
    <row r="498" spans="2:13">
      <c r="B498" s="79"/>
      <c r="C498" s="80"/>
      <c r="D498" s="80"/>
      <c r="E498" s="80"/>
      <c r="F498" s="80"/>
      <c r="G498" s="80"/>
      <c r="H498" s="80"/>
      <c r="J498" s="80"/>
      <c r="K498" s="80"/>
      <c r="L498" s="80"/>
      <c r="M498" s="80"/>
    </row>
    <row r="499" spans="2:13">
      <c r="B499" s="79"/>
      <c r="C499" s="80"/>
      <c r="D499" s="80"/>
      <c r="E499" s="80"/>
      <c r="F499" s="80"/>
      <c r="G499" s="80"/>
      <c r="H499" s="80"/>
      <c r="J499" s="80"/>
      <c r="K499" s="80"/>
      <c r="L499" s="80"/>
      <c r="M499" s="80"/>
    </row>
    <row r="500" spans="2:13">
      <c r="B500" s="79"/>
      <c r="C500" s="80"/>
      <c r="D500" s="80"/>
      <c r="E500" s="80"/>
      <c r="F500" s="80"/>
      <c r="G500" s="80"/>
      <c r="H500" s="80"/>
      <c r="J500" s="80"/>
      <c r="K500" s="80"/>
      <c r="L500" s="80"/>
      <c r="M500" s="80"/>
    </row>
    <row r="501" spans="2:13">
      <c r="B501" s="79"/>
      <c r="C501" s="80"/>
      <c r="D501" s="80"/>
      <c r="E501" s="80"/>
      <c r="F501" s="80"/>
      <c r="G501" s="80"/>
      <c r="H501" s="80"/>
      <c r="J501" s="80"/>
      <c r="K501" s="80"/>
      <c r="L501" s="80"/>
      <c r="M501" s="80"/>
    </row>
    <row r="502" spans="2:13">
      <c r="B502" s="79"/>
      <c r="C502" s="80"/>
      <c r="D502" s="80"/>
      <c r="E502" s="80"/>
      <c r="F502" s="80"/>
      <c r="G502" s="80"/>
      <c r="H502" s="80"/>
      <c r="J502" s="80"/>
      <c r="K502" s="80"/>
      <c r="L502" s="80"/>
      <c r="M502" s="80"/>
    </row>
    <row r="503" spans="2:13">
      <c r="B503" s="79"/>
      <c r="C503" s="80"/>
      <c r="D503" s="80"/>
      <c r="E503" s="80"/>
      <c r="F503" s="80"/>
      <c r="G503" s="80"/>
      <c r="H503" s="80"/>
      <c r="J503" s="80"/>
      <c r="K503" s="80"/>
      <c r="L503" s="80"/>
      <c r="M503" s="80"/>
    </row>
    <row r="504" spans="2:13">
      <c r="B504" s="79"/>
      <c r="C504" s="80"/>
      <c r="D504" s="80"/>
      <c r="E504" s="80"/>
      <c r="F504" s="80"/>
      <c r="G504" s="80"/>
      <c r="H504" s="80"/>
      <c r="J504" s="80"/>
      <c r="K504" s="80"/>
      <c r="L504" s="80"/>
      <c r="M504" s="80"/>
    </row>
    <row r="505" spans="2:13">
      <c r="B505" s="79"/>
      <c r="C505" s="80"/>
      <c r="D505" s="80"/>
      <c r="E505" s="80"/>
      <c r="F505" s="80"/>
      <c r="G505" s="80"/>
      <c r="H505" s="80"/>
      <c r="J505" s="80"/>
      <c r="K505" s="80"/>
      <c r="L505" s="80"/>
      <c r="M505" s="80"/>
    </row>
    <row r="506" spans="2:13">
      <c r="B506" s="79"/>
      <c r="C506" s="80"/>
      <c r="D506" s="80"/>
      <c r="E506" s="80"/>
      <c r="F506" s="80"/>
      <c r="G506" s="80"/>
      <c r="H506" s="80"/>
      <c r="J506" s="80"/>
      <c r="K506" s="80"/>
      <c r="L506" s="80"/>
      <c r="M506" s="80"/>
    </row>
    <row r="507" spans="2:13">
      <c r="B507" s="79"/>
      <c r="C507" s="80"/>
      <c r="D507" s="80"/>
      <c r="E507" s="80"/>
      <c r="F507" s="80"/>
      <c r="G507" s="80"/>
      <c r="H507" s="80"/>
      <c r="J507" s="80"/>
      <c r="K507" s="80"/>
      <c r="L507" s="80"/>
      <c r="M507" s="80"/>
    </row>
    <row r="508" spans="2:13">
      <c r="B508" s="79"/>
      <c r="C508" s="80"/>
      <c r="D508" s="80"/>
      <c r="E508" s="80"/>
      <c r="F508" s="80"/>
      <c r="G508" s="80"/>
      <c r="H508" s="80"/>
      <c r="J508" s="80"/>
      <c r="K508" s="80"/>
      <c r="L508" s="80"/>
      <c r="M508" s="80"/>
    </row>
    <row r="509" spans="2:13">
      <c r="B509" s="79"/>
      <c r="C509" s="80"/>
      <c r="D509" s="80"/>
      <c r="E509" s="80"/>
      <c r="F509" s="80"/>
      <c r="G509" s="80"/>
      <c r="H509" s="80"/>
      <c r="J509" s="80"/>
      <c r="K509" s="80"/>
      <c r="L509" s="80"/>
      <c r="M509" s="80"/>
    </row>
    <row r="510" spans="2:13">
      <c r="B510" s="79"/>
      <c r="C510" s="80"/>
      <c r="D510" s="80"/>
      <c r="E510" s="80"/>
      <c r="F510" s="80"/>
      <c r="G510" s="80"/>
      <c r="H510" s="80"/>
      <c r="J510" s="80"/>
      <c r="K510" s="80"/>
      <c r="L510" s="80"/>
      <c r="M510" s="80"/>
    </row>
    <row r="511" spans="2:13">
      <c r="B511" s="79"/>
      <c r="C511" s="80"/>
      <c r="D511" s="80"/>
      <c r="E511" s="80"/>
      <c r="F511" s="80"/>
      <c r="G511" s="80"/>
      <c r="H511" s="80"/>
      <c r="J511" s="80"/>
      <c r="K511" s="80"/>
      <c r="L511" s="80"/>
      <c r="M511" s="80"/>
    </row>
    <row r="512" spans="2:13">
      <c r="B512" s="79"/>
      <c r="C512" s="80"/>
      <c r="D512" s="80"/>
      <c r="E512" s="80"/>
      <c r="F512" s="80"/>
      <c r="G512" s="80"/>
      <c r="H512" s="80"/>
      <c r="J512" s="80"/>
      <c r="K512" s="80"/>
      <c r="L512" s="80"/>
      <c r="M512" s="80"/>
    </row>
    <row r="513" spans="2:13">
      <c r="B513" s="79"/>
      <c r="C513" s="80"/>
      <c r="D513" s="80"/>
      <c r="E513" s="80"/>
      <c r="F513" s="80"/>
      <c r="G513" s="80"/>
      <c r="H513" s="80"/>
      <c r="J513" s="80"/>
      <c r="K513" s="80"/>
      <c r="L513" s="80"/>
      <c r="M513" s="80"/>
    </row>
    <row r="514" spans="2:13">
      <c r="B514" s="79"/>
      <c r="C514" s="80"/>
      <c r="D514" s="80"/>
      <c r="E514" s="80"/>
      <c r="F514" s="80"/>
      <c r="G514" s="80"/>
      <c r="H514" s="80"/>
      <c r="J514" s="80"/>
      <c r="K514" s="80"/>
      <c r="L514" s="80"/>
      <c r="M514" s="80"/>
    </row>
    <row r="515" spans="2:13">
      <c r="B515" s="79"/>
      <c r="C515" s="80"/>
      <c r="D515" s="80"/>
      <c r="E515" s="80"/>
      <c r="F515" s="80"/>
      <c r="G515" s="80"/>
      <c r="H515" s="80"/>
      <c r="J515" s="80"/>
      <c r="K515" s="80"/>
      <c r="L515" s="80"/>
      <c r="M515" s="80"/>
    </row>
    <row r="516" spans="2:13">
      <c r="B516" s="79"/>
      <c r="C516" s="80"/>
      <c r="D516" s="80"/>
      <c r="E516" s="80"/>
      <c r="F516" s="80"/>
      <c r="G516" s="80"/>
      <c r="H516" s="80"/>
      <c r="J516" s="80"/>
      <c r="K516" s="80"/>
      <c r="L516" s="80"/>
      <c r="M516" s="80"/>
    </row>
    <row r="517" spans="2:13">
      <c r="B517" s="79"/>
      <c r="C517" s="80"/>
      <c r="D517" s="80"/>
      <c r="E517" s="80"/>
      <c r="F517" s="80"/>
      <c r="G517" s="80"/>
      <c r="H517" s="80"/>
      <c r="J517" s="80"/>
      <c r="K517" s="80"/>
      <c r="L517" s="80"/>
      <c r="M517" s="80"/>
    </row>
    <row r="518" spans="2:13">
      <c r="B518" s="79"/>
      <c r="C518" s="80"/>
      <c r="D518" s="80"/>
      <c r="E518" s="80"/>
      <c r="F518" s="80"/>
      <c r="G518" s="80"/>
      <c r="H518" s="80"/>
      <c r="J518" s="80"/>
      <c r="K518" s="80"/>
      <c r="L518" s="80"/>
      <c r="M518" s="80"/>
    </row>
    <row r="519" spans="2:13">
      <c r="B519" s="79"/>
      <c r="C519" s="80"/>
      <c r="D519" s="80"/>
      <c r="E519" s="80"/>
      <c r="F519" s="80"/>
      <c r="G519" s="80"/>
      <c r="H519" s="80"/>
      <c r="J519" s="80"/>
      <c r="K519" s="80"/>
      <c r="L519" s="80"/>
      <c r="M519" s="80"/>
    </row>
    <row r="520" spans="2:13">
      <c r="B520" s="79"/>
      <c r="C520" s="80"/>
      <c r="D520" s="80"/>
      <c r="E520" s="80"/>
      <c r="F520" s="80"/>
      <c r="G520" s="80"/>
      <c r="H520" s="80"/>
      <c r="J520" s="80"/>
      <c r="K520" s="80"/>
      <c r="L520" s="80"/>
      <c r="M520" s="80"/>
    </row>
    <row r="521" spans="2:13">
      <c r="B521" s="79"/>
      <c r="C521" s="80"/>
      <c r="D521" s="80"/>
      <c r="E521" s="80"/>
      <c r="F521" s="80"/>
      <c r="G521" s="80"/>
      <c r="H521" s="80"/>
      <c r="J521" s="80"/>
      <c r="K521" s="80"/>
      <c r="L521" s="80"/>
      <c r="M521" s="80"/>
    </row>
    <row r="522" spans="2:13">
      <c r="B522" s="79"/>
      <c r="C522" s="80"/>
      <c r="D522" s="80"/>
      <c r="E522" s="80"/>
      <c r="F522" s="80"/>
      <c r="G522" s="80"/>
      <c r="H522" s="80"/>
      <c r="J522" s="80"/>
      <c r="K522" s="80"/>
      <c r="L522" s="80"/>
      <c r="M522" s="80"/>
    </row>
    <row r="523" spans="2:13">
      <c r="B523" s="79"/>
      <c r="C523" s="80"/>
      <c r="D523" s="80"/>
      <c r="E523" s="80"/>
      <c r="F523" s="80"/>
      <c r="G523" s="80"/>
      <c r="H523" s="80"/>
      <c r="J523" s="80"/>
      <c r="K523" s="80"/>
      <c r="L523" s="80"/>
      <c r="M523" s="80"/>
    </row>
    <row r="524" spans="2:13">
      <c r="B524" s="79"/>
      <c r="C524" s="80"/>
      <c r="D524" s="80"/>
      <c r="E524" s="80"/>
      <c r="F524" s="80"/>
      <c r="G524" s="80"/>
      <c r="H524" s="80"/>
      <c r="J524" s="80"/>
      <c r="K524" s="80"/>
      <c r="L524" s="80"/>
      <c r="M524" s="80"/>
    </row>
    <row r="525" spans="2:13">
      <c r="B525" s="79"/>
      <c r="C525" s="80"/>
      <c r="D525" s="80"/>
      <c r="E525" s="80"/>
      <c r="F525" s="80"/>
      <c r="G525" s="80"/>
      <c r="H525" s="80"/>
      <c r="J525" s="80"/>
      <c r="K525" s="80"/>
      <c r="L525" s="80"/>
      <c r="M525" s="80"/>
    </row>
    <row r="526" spans="2:13">
      <c r="B526" s="79"/>
      <c r="C526" s="80"/>
      <c r="D526" s="80"/>
      <c r="E526" s="80"/>
      <c r="F526" s="80"/>
      <c r="G526" s="80"/>
      <c r="H526" s="80"/>
      <c r="J526" s="80"/>
      <c r="K526" s="80"/>
      <c r="L526" s="80"/>
      <c r="M526" s="80"/>
    </row>
    <row r="527" spans="2:13">
      <c r="B527" s="79"/>
      <c r="C527" s="80"/>
      <c r="D527" s="80"/>
      <c r="E527" s="80"/>
      <c r="F527" s="80"/>
      <c r="G527" s="80"/>
      <c r="H527" s="80"/>
      <c r="J527" s="80"/>
      <c r="K527" s="80"/>
      <c r="L527" s="80"/>
      <c r="M527" s="80"/>
    </row>
    <row r="528" spans="2:13">
      <c r="B528" s="79"/>
      <c r="C528" s="80"/>
      <c r="D528" s="80"/>
      <c r="E528" s="80"/>
      <c r="F528" s="80"/>
      <c r="G528" s="80"/>
      <c r="H528" s="80"/>
      <c r="J528" s="80"/>
      <c r="K528" s="80"/>
      <c r="L528" s="80"/>
      <c r="M528" s="80"/>
    </row>
    <row r="529" spans="2:13">
      <c r="B529" s="79"/>
      <c r="C529" s="80"/>
      <c r="D529" s="80"/>
      <c r="E529" s="80"/>
      <c r="F529" s="80"/>
      <c r="G529" s="80"/>
      <c r="H529" s="80"/>
      <c r="J529" s="80"/>
      <c r="K529" s="80"/>
      <c r="L529" s="80"/>
      <c r="M529" s="80"/>
    </row>
    <row r="530" spans="2:13">
      <c r="B530" s="79"/>
      <c r="C530" s="80"/>
      <c r="D530" s="80"/>
      <c r="E530" s="80"/>
      <c r="F530" s="80"/>
      <c r="G530" s="80"/>
      <c r="H530" s="80"/>
      <c r="J530" s="80"/>
      <c r="K530" s="80"/>
      <c r="L530" s="80"/>
      <c r="M530" s="80"/>
    </row>
    <row r="531" spans="2:13">
      <c r="B531" s="79"/>
      <c r="C531" s="80"/>
      <c r="D531" s="80"/>
      <c r="E531" s="80"/>
      <c r="F531" s="80"/>
      <c r="G531" s="80"/>
      <c r="H531" s="80"/>
      <c r="J531" s="80"/>
      <c r="K531" s="80"/>
      <c r="L531" s="80"/>
      <c r="M531" s="80"/>
    </row>
    <row r="532" spans="2:13">
      <c r="B532" s="79"/>
      <c r="C532" s="80"/>
      <c r="D532" s="80"/>
      <c r="E532" s="80"/>
      <c r="F532" s="80"/>
      <c r="G532" s="80"/>
      <c r="H532" s="80"/>
      <c r="J532" s="80"/>
      <c r="K532" s="80"/>
      <c r="L532" s="80"/>
      <c r="M532" s="80"/>
    </row>
    <row r="533" spans="2:13">
      <c r="B533" s="79"/>
      <c r="C533" s="80"/>
      <c r="D533" s="80"/>
      <c r="E533" s="80"/>
      <c r="F533" s="80"/>
      <c r="G533" s="80"/>
      <c r="H533" s="80"/>
      <c r="J533" s="80"/>
      <c r="K533" s="80"/>
      <c r="L533" s="80"/>
      <c r="M533" s="80"/>
    </row>
    <row r="534" spans="2:13">
      <c r="B534" s="79"/>
      <c r="C534" s="80"/>
      <c r="D534" s="80"/>
      <c r="E534" s="80"/>
      <c r="F534" s="80"/>
      <c r="G534" s="80"/>
      <c r="H534" s="80"/>
      <c r="J534" s="80"/>
      <c r="K534" s="80"/>
      <c r="L534" s="80"/>
      <c r="M534" s="80"/>
    </row>
    <row r="535" spans="2:13">
      <c r="B535" s="79"/>
      <c r="C535" s="80"/>
      <c r="D535" s="80"/>
      <c r="E535" s="80"/>
      <c r="F535" s="80"/>
      <c r="G535" s="80"/>
      <c r="H535" s="80"/>
      <c r="J535" s="80"/>
      <c r="K535" s="80"/>
      <c r="L535" s="80"/>
      <c r="M535" s="80"/>
    </row>
    <row r="536" spans="2:13">
      <c r="B536" s="79"/>
      <c r="C536" s="80"/>
      <c r="D536" s="80"/>
      <c r="E536" s="80"/>
      <c r="F536" s="80"/>
      <c r="G536" s="80"/>
      <c r="H536" s="80"/>
      <c r="J536" s="80"/>
      <c r="K536" s="80"/>
      <c r="L536" s="80"/>
      <c r="M536" s="80"/>
    </row>
    <row r="537" spans="2:13">
      <c r="B537" s="79"/>
      <c r="C537" s="80"/>
      <c r="D537" s="80"/>
      <c r="E537" s="80"/>
      <c r="F537" s="80"/>
      <c r="G537" s="80"/>
      <c r="H537" s="80"/>
      <c r="J537" s="80"/>
      <c r="K537" s="80"/>
      <c r="L537" s="80"/>
      <c r="M537" s="80"/>
    </row>
    <row r="538" spans="2:13">
      <c r="B538" s="79"/>
      <c r="C538" s="80"/>
      <c r="D538" s="80"/>
      <c r="E538" s="80"/>
      <c r="F538" s="80"/>
      <c r="G538" s="80"/>
      <c r="H538" s="80"/>
      <c r="J538" s="80"/>
      <c r="K538" s="80"/>
      <c r="L538" s="80"/>
      <c r="M538" s="80"/>
    </row>
    <row r="539" spans="2:13">
      <c r="B539" s="79"/>
      <c r="C539" s="80"/>
      <c r="D539" s="80"/>
      <c r="E539" s="80"/>
      <c r="F539" s="80"/>
      <c r="G539" s="80"/>
      <c r="H539" s="80"/>
      <c r="J539" s="80"/>
      <c r="K539" s="80"/>
      <c r="L539" s="80"/>
      <c r="M539" s="80"/>
    </row>
    <row r="540" spans="2:13">
      <c r="B540" s="79"/>
      <c r="C540" s="80"/>
      <c r="D540" s="80"/>
      <c r="E540" s="80"/>
      <c r="F540" s="80"/>
      <c r="G540" s="80"/>
      <c r="H540" s="80"/>
      <c r="J540" s="80"/>
      <c r="K540" s="80"/>
      <c r="L540" s="80"/>
      <c r="M540" s="80"/>
    </row>
    <row r="541" spans="2:13">
      <c r="B541" s="79"/>
      <c r="C541" s="80"/>
      <c r="D541" s="80"/>
      <c r="E541" s="80"/>
      <c r="F541" s="80"/>
      <c r="G541" s="80"/>
      <c r="H541" s="80"/>
      <c r="J541" s="80"/>
      <c r="K541" s="80"/>
      <c r="L541" s="80"/>
      <c r="M541" s="80"/>
    </row>
    <row r="542" spans="2:13">
      <c r="B542" s="79"/>
      <c r="C542" s="80"/>
      <c r="D542" s="80"/>
      <c r="E542" s="80"/>
      <c r="F542" s="80"/>
      <c r="G542" s="80"/>
      <c r="H542" s="80"/>
      <c r="J542" s="80"/>
      <c r="K542" s="80"/>
      <c r="L542" s="80"/>
      <c r="M542" s="80"/>
    </row>
    <row r="543" spans="2:13">
      <c r="B543" s="79"/>
      <c r="C543" s="80"/>
      <c r="D543" s="80"/>
      <c r="E543" s="80"/>
      <c r="F543" s="80"/>
      <c r="G543" s="80"/>
      <c r="H543" s="80"/>
      <c r="J543" s="80"/>
      <c r="K543" s="80"/>
      <c r="L543" s="80"/>
      <c r="M543" s="80"/>
    </row>
    <row r="544" spans="2:13">
      <c r="B544" s="79"/>
      <c r="C544" s="80"/>
      <c r="D544" s="80"/>
      <c r="E544" s="80"/>
      <c r="F544" s="80"/>
      <c r="G544" s="80"/>
      <c r="H544" s="80"/>
      <c r="J544" s="80"/>
      <c r="K544" s="80"/>
      <c r="L544" s="80"/>
      <c r="M544" s="80"/>
    </row>
    <row r="545" spans="2:13">
      <c r="B545" s="79"/>
      <c r="C545" s="80"/>
      <c r="D545" s="80"/>
      <c r="E545" s="80"/>
      <c r="F545" s="80"/>
      <c r="G545" s="80"/>
      <c r="H545" s="80"/>
      <c r="J545" s="80"/>
      <c r="K545" s="80"/>
      <c r="L545" s="80"/>
      <c r="M545" s="80"/>
    </row>
    <row r="546" spans="2:13">
      <c r="B546" s="79"/>
      <c r="C546" s="80"/>
      <c r="D546" s="80"/>
      <c r="E546" s="80"/>
      <c r="F546" s="80"/>
      <c r="G546" s="80"/>
      <c r="H546" s="80"/>
      <c r="J546" s="80"/>
      <c r="K546" s="80"/>
      <c r="L546" s="80"/>
      <c r="M546" s="80"/>
    </row>
    <row r="547" spans="2:13">
      <c r="B547" s="79"/>
      <c r="C547" s="80"/>
      <c r="D547" s="80"/>
      <c r="E547" s="80"/>
      <c r="F547" s="80"/>
      <c r="G547" s="80"/>
      <c r="H547" s="80"/>
      <c r="J547" s="80"/>
      <c r="K547" s="80"/>
      <c r="L547" s="80"/>
      <c r="M547" s="80"/>
    </row>
    <row r="548" spans="2:13">
      <c r="B548" s="79"/>
      <c r="C548" s="80"/>
      <c r="D548" s="80"/>
      <c r="E548" s="80"/>
      <c r="F548" s="80"/>
      <c r="G548" s="80"/>
      <c r="H548" s="80"/>
      <c r="J548" s="80"/>
      <c r="K548" s="80"/>
      <c r="L548" s="80"/>
      <c r="M548" s="80"/>
    </row>
    <row r="549" spans="2:13">
      <c r="B549" s="79"/>
      <c r="C549" s="80"/>
      <c r="D549" s="80"/>
      <c r="E549" s="80"/>
      <c r="F549" s="80"/>
      <c r="G549" s="80"/>
      <c r="H549" s="80"/>
      <c r="J549" s="80"/>
      <c r="K549" s="80"/>
      <c r="L549" s="80"/>
      <c r="M549" s="80"/>
    </row>
    <row r="550" spans="2:13">
      <c r="B550" s="79"/>
      <c r="C550" s="80"/>
      <c r="D550" s="80"/>
      <c r="E550" s="80"/>
      <c r="F550" s="80"/>
      <c r="G550" s="80"/>
      <c r="H550" s="80"/>
      <c r="J550" s="80"/>
      <c r="K550" s="80"/>
      <c r="L550" s="80"/>
      <c r="M550" s="80"/>
    </row>
    <row r="551" spans="2:13">
      <c r="B551" s="79"/>
      <c r="C551" s="80"/>
      <c r="D551" s="80"/>
      <c r="E551" s="80"/>
      <c r="F551" s="80"/>
      <c r="G551" s="80"/>
      <c r="H551" s="80"/>
      <c r="J551" s="80"/>
      <c r="K551" s="80"/>
      <c r="L551" s="80"/>
      <c r="M551" s="80"/>
    </row>
    <row r="552" spans="2:13">
      <c r="B552" s="79"/>
      <c r="C552" s="80"/>
      <c r="D552" s="80"/>
      <c r="E552" s="80"/>
      <c r="F552" s="80"/>
      <c r="G552" s="80"/>
      <c r="H552" s="80"/>
      <c r="J552" s="80"/>
      <c r="K552" s="80"/>
      <c r="L552" s="80"/>
      <c r="M552" s="80"/>
    </row>
    <row r="553" spans="2:13">
      <c r="B553" s="79"/>
      <c r="C553" s="80"/>
      <c r="D553" s="80"/>
      <c r="E553" s="80"/>
      <c r="F553" s="80"/>
      <c r="G553" s="80"/>
      <c r="H553" s="80"/>
      <c r="J553" s="80"/>
      <c r="K553" s="80"/>
      <c r="L553" s="80"/>
      <c r="M553" s="80"/>
    </row>
    <row r="554" spans="2:13">
      <c r="B554" s="79"/>
      <c r="C554" s="80"/>
      <c r="D554" s="80"/>
      <c r="E554" s="80"/>
      <c r="F554" s="80"/>
      <c r="G554" s="80"/>
      <c r="H554" s="80"/>
      <c r="J554" s="80"/>
      <c r="K554" s="80"/>
      <c r="L554" s="80"/>
      <c r="M554" s="80"/>
    </row>
    <row r="555" spans="2:13">
      <c r="B555" s="79"/>
      <c r="C555" s="80"/>
      <c r="D555" s="80"/>
      <c r="E555" s="80"/>
      <c r="F555" s="80"/>
      <c r="G555" s="80"/>
      <c r="H555" s="80"/>
      <c r="J555" s="80"/>
      <c r="K555" s="80"/>
      <c r="L555" s="80"/>
      <c r="M555" s="80"/>
    </row>
    <row r="556" spans="2:13">
      <c r="B556" s="79"/>
      <c r="C556" s="80"/>
      <c r="D556" s="80"/>
      <c r="E556" s="80"/>
      <c r="F556" s="80"/>
      <c r="G556" s="80"/>
      <c r="H556" s="80"/>
      <c r="J556" s="80"/>
      <c r="K556" s="80"/>
      <c r="L556" s="80"/>
      <c r="M556" s="80"/>
    </row>
    <row r="557" spans="2:13">
      <c r="B557" s="79"/>
      <c r="C557" s="80"/>
      <c r="D557" s="80"/>
      <c r="E557" s="80"/>
      <c r="F557" s="80"/>
      <c r="G557" s="80"/>
      <c r="H557" s="80"/>
      <c r="J557" s="80"/>
      <c r="K557" s="80"/>
      <c r="L557" s="80"/>
      <c r="M557" s="80"/>
    </row>
    <row r="558" spans="2:13">
      <c r="B558" s="79"/>
      <c r="C558" s="80"/>
      <c r="D558" s="80"/>
      <c r="E558" s="80"/>
      <c r="F558" s="80"/>
      <c r="G558" s="80"/>
      <c r="H558" s="80"/>
      <c r="J558" s="80"/>
      <c r="K558" s="80"/>
      <c r="L558" s="80"/>
      <c r="M558" s="80"/>
    </row>
    <row r="559" spans="2:13">
      <c r="B559" s="79"/>
      <c r="C559" s="80"/>
      <c r="D559" s="80"/>
      <c r="E559" s="80"/>
      <c r="F559" s="80"/>
      <c r="G559" s="80"/>
      <c r="H559" s="80"/>
      <c r="J559" s="80"/>
      <c r="K559" s="80"/>
      <c r="L559" s="80"/>
      <c r="M559" s="80"/>
    </row>
    <row r="560" spans="2:13">
      <c r="B560" s="79"/>
      <c r="C560" s="80"/>
      <c r="D560" s="80"/>
      <c r="E560" s="80"/>
      <c r="F560" s="80"/>
      <c r="G560" s="80"/>
      <c r="H560" s="80"/>
      <c r="J560" s="80"/>
      <c r="K560" s="80"/>
      <c r="L560" s="80"/>
      <c r="M560" s="80"/>
    </row>
    <row r="561" spans="2:13">
      <c r="B561" s="79"/>
      <c r="C561" s="80"/>
      <c r="D561" s="80"/>
      <c r="E561" s="80"/>
      <c r="F561" s="80"/>
      <c r="G561" s="80"/>
      <c r="H561" s="80"/>
      <c r="J561" s="80"/>
      <c r="K561" s="80"/>
      <c r="L561" s="80"/>
      <c r="M561" s="80"/>
    </row>
    <row r="562" spans="2:13">
      <c r="B562" s="79"/>
      <c r="C562" s="80"/>
      <c r="D562" s="80"/>
      <c r="E562" s="80"/>
      <c r="F562" s="80"/>
      <c r="G562" s="80"/>
      <c r="H562" s="80"/>
      <c r="J562" s="80"/>
      <c r="K562" s="80"/>
      <c r="L562" s="80"/>
      <c r="M562" s="80"/>
    </row>
    <row r="563" spans="2:13">
      <c r="B563" s="79"/>
      <c r="C563" s="80"/>
      <c r="D563" s="80"/>
      <c r="E563" s="80"/>
      <c r="F563" s="80"/>
      <c r="G563" s="80"/>
      <c r="H563" s="80"/>
      <c r="J563" s="80"/>
      <c r="K563" s="80"/>
      <c r="L563" s="80"/>
      <c r="M563" s="80"/>
    </row>
    <row r="564" spans="2:13">
      <c r="B564" s="79"/>
      <c r="C564" s="80"/>
      <c r="D564" s="80"/>
      <c r="E564" s="80"/>
      <c r="F564" s="80"/>
      <c r="G564" s="80"/>
      <c r="H564" s="80"/>
      <c r="J564" s="80"/>
      <c r="K564" s="80"/>
      <c r="L564" s="80"/>
      <c r="M564" s="80"/>
    </row>
    <row r="565" spans="2:13">
      <c r="B565" s="79"/>
      <c r="C565" s="80"/>
      <c r="D565" s="80"/>
      <c r="E565" s="80"/>
      <c r="F565" s="80"/>
      <c r="G565" s="80"/>
      <c r="H565" s="80"/>
      <c r="J565" s="80"/>
      <c r="K565" s="80"/>
      <c r="L565" s="80"/>
      <c r="M565" s="80"/>
    </row>
    <row r="566" spans="2:13">
      <c r="B566" s="79"/>
      <c r="C566" s="80"/>
      <c r="D566" s="80"/>
      <c r="E566" s="80"/>
      <c r="F566" s="80"/>
      <c r="G566" s="80"/>
      <c r="H566" s="80"/>
      <c r="J566" s="80"/>
      <c r="K566" s="80"/>
      <c r="L566" s="80"/>
      <c r="M566" s="80"/>
    </row>
    <row r="567" spans="2:13">
      <c r="B567" s="79"/>
      <c r="C567" s="80"/>
      <c r="D567" s="80"/>
      <c r="E567" s="80"/>
      <c r="F567" s="80"/>
      <c r="G567" s="80"/>
      <c r="H567" s="80"/>
      <c r="J567" s="80"/>
      <c r="K567" s="80"/>
      <c r="L567" s="80"/>
      <c r="M567" s="80"/>
    </row>
    <row r="568" spans="2:13">
      <c r="B568" s="79"/>
      <c r="C568" s="80"/>
      <c r="D568" s="80"/>
      <c r="E568" s="80"/>
      <c r="F568" s="80"/>
      <c r="G568" s="80"/>
      <c r="H568" s="80"/>
      <c r="J568" s="80"/>
      <c r="K568" s="80"/>
      <c r="L568" s="80"/>
      <c r="M568" s="80"/>
    </row>
    <row r="569" spans="2:13">
      <c r="B569" s="79"/>
      <c r="C569" s="80"/>
      <c r="D569" s="80"/>
      <c r="E569" s="80"/>
      <c r="F569" s="80"/>
      <c r="G569" s="80"/>
      <c r="H569" s="80"/>
      <c r="J569" s="80"/>
      <c r="K569" s="80"/>
      <c r="L569" s="80"/>
      <c r="M569" s="80"/>
    </row>
    <row r="570" spans="2:13">
      <c r="B570" s="79"/>
      <c r="C570" s="80"/>
      <c r="D570" s="80"/>
      <c r="E570" s="80"/>
      <c r="F570" s="80"/>
      <c r="G570" s="80"/>
      <c r="H570" s="80"/>
      <c r="J570" s="80"/>
      <c r="K570" s="80"/>
      <c r="L570" s="80"/>
      <c r="M570" s="80"/>
    </row>
    <row r="571" spans="2:13">
      <c r="B571" s="79"/>
      <c r="C571" s="80"/>
      <c r="D571" s="80"/>
      <c r="E571" s="80"/>
      <c r="F571" s="80"/>
      <c r="G571" s="80"/>
      <c r="H571" s="80"/>
      <c r="J571" s="80"/>
      <c r="K571" s="80"/>
      <c r="L571" s="80"/>
      <c r="M571" s="80"/>
    </row>
    <row r="572" spans="2:13">
      <c r="B572" s="79"/>
      <c r="C572" s="80"/>
      <c r="D572" s="80"/>
      <c r="E572" s="80"/>
      <c r="F572" s="80"/>
      <c r="G572" s="80"/>
      <c r="H572" s="80"/>
      <c r="J572" s="80"/>
      <c r="K572" s="80"/>
      <c r="L572" s="80"/>
      <c r="M572" s="80"/>
    </row>
    <row r="573" spans="2:13">
      <c r="B573" s="79"/>
      <c r="C573" s="80"/>
      <c r="D573" s="80"/>
      <c r="E573" s="80"/>
      <c r="F573" s="80"/>
      <c r="G573" s="80"/>
      <c r="H573" s="80"/>
      <c r="J573" s="80"/>
      <c r="K573" s="80"/>
      <c r="L573" s="80"/>
      <c r="M573" s="80"/>
    </row>
    <row r="574" spans="2:13">
      <c r="B574" s="79"/>
      <c r="C574" s="80"/>
      <c r="D574" s="80"/>
      <c r="E574" s="80"/>
      <c r="F574" s="80"/>
      <c r="G574" s="80"/>
      <c r="H574" s="80"/>
      <c r="J574" s="80"/>
      <c r="K574" s="80"/>
      <c r="L574" s="80"/>
      <c r="M574" s="80"/>
    </row>
    <row r="575" spans="2:13">
      <c r="B575" s="79"/>
      <c r="C575" s="80"/>
      <c r="D575" s="80"/>
      <c r="E575" s="80"/>
      <c r="F575" s="80"/>
      <c r="G575" s="80"/>
      <c r="H575" s="80"/>
      <c r="J575" s="80"/>
      <c r="K575" s="80"/>
      <c r="L575" s="80"/>
      <c r="M575" s="80"/>
    </row>
    <row r="576" spans="2:13">
      <c r="B576" s="79"/>
      <c r="C576" s="80"/>
      <c r="D576" s="80"/>
      <c r="E576" s="80"/>
      <c r="F576" s="80"/>
      <c r="G576" s="80"/>
      <c r="H576" s="80"/>
      <c r="J576" s="80"/>
      <c r="K576" s="80"/>
      <c r="L576" s="80"/>
      <c r="M576" s="80"/>
    </row>
    <row r="577" spans="2:13">
      <c r="B577" s="79"/>
      <c r="C577" s="80"/>
      <c r="D577" s="80"/>
      <c r="E577" s="80"/>
      <c r="F577" s="80"/>
      <c r="G577" s="80"/>
      <c r="H577" s="80"/>
      <c r="J577" s="80"/>
      <c r="K577" s="80"/>
      <c r="L577" s="80"/>
      <c r="M577" s="80"/>
    </row>
    <row r="578" spans="2:13">
      <c r="B578" s="79"/>
      <c r="C578" s="80"/>
      <c r="D578" s="80"/>
      <c r="E578" s="80"/>
      <c r="F578" s="80"/>
      <c r="G578" s="80"/>
      <c r="H578" s="80"/>
      <c r="J578" s="80"/>
      <c r="K578" s="80"/>
      <c r="L578" s="80"/>
      <c r="M578" s="80"/>
    </row>
    <row r="579" spans="2:13">
      <c r="B579" s="79"/>
      <c r="C579" s="80"/>
      <c r="D579" s="80"/>
      <c r="E579" s="80"/>
      <c r="F579" s="80"/>
      <c r="G579" s="80"/>
      <c r="H579" s="80"/>
      <c r="J579" s="80"/>
      <c r="K579" s="80"/>
      <c r="L579" s="80"/>
      <c r="M579" s="80"/>
    </row>
    <row r="580" spans="2:13">
      <c r="B580" s="79"/>
      <c r="C580" s="80"/>
      <c r="D580" s="80"/>
      <c r="E580" s="80"/>
      <c r="F580" s="80"/>
      <c r="G580" s="80"/>
      <c r="H580" s="80"/>
      <c r="J580" s="80"/>
      <c r="K580" s="80"/>
      <c r="L580" s="80"/>
      <c r="M580" s="80"/>
    </row>
    <row r="581" spans="2:13">
      <c r="B581" s="79"/>
      <c r="C581" s="80"/>
      <c r="D581" s="80"/>
      <c r="E581" s="80"/>
      <c r="F581" s="80"/>
      <c r="G581" s="80"/>
      <c r="H581" s="80"/>
      <c r="J581" s="80"/>
      <c r="K581" s="80"/>
      <c r="L581" s="80"/>
      <c r="M581" s="80"/>
    </row>
    <row r="582" spans="2:13">
      <c r="B582" s="79"/>
      <c r="C582" s="80"/>
      <c r="D582" s="80"/>
      <c r="E582" s="80"/>
      <c r="F582" s="80"/>
      <c r="G582" s="80"/>
      <c r="H582" s="80"/>
      <c r="J582" s="80"/>
      <c r="K582" s="80"/>
      <c r="L582" s="80"/>
      <c r="M582" s="80"/>
    </row>
    <row r="583" spans="2:13">
      <c r="B583" s="79"/>
      <c r="C583" s="80"/>
      <c r="D583" s="80"/>
      <c r="E583" s="80"/>
      <c r="F583" s="80"/>
      <c r="G583" s="80"/>
      <c r="H583" s="80"/>
      <c r="J583" s="80"/>
      <c r="K583" s="80"/>
      <c r="L583" s="80"/>
      <c r="M583" s="80"/>
    </row>
    <row r="584" spans="2:13">
      <c r="B584" s="79"/>
      <c r="C584" s="80"/>
      <c r="D584" s="80"/>
      <c r="E584" s="80"/>
      <c r="F584" s="80"/>
      <c r="G584" s="80"/>
      <c r="H584" s="80"/>
      <c r="J584" s="80"/>
      <c r="K584" s="80"/>
      <c r="L584" s="80"/>
      <c r="M584" s="80"/>
    </row>
    <row r="585" spans="2:13">
      <c r="B585" s="79"/>
      <c r="C585" s="80"/>
      <c r="D585" s="80"/>
      <c r="E585" s="80"/>
      <c r="F585" s="80"/>
      <c r="G585" s="80"/>
      <c r="H585" s="80"/>
      <c r="J585" s="80"/>
      <c r="K585" s="80"/>
      <c r="L585" s="80"/>
      <c r="M585" s="80"/>
    </row>
    <row r="586" spans="2:13">
      <c r="B586" s="79"/>
      <c r="C586" s="80"/>
      <c r="D586" s="80"/>
      <c r="E586" s="80"/>
      <c r="F586" s="80"/>
      <c r="G586" s="80"/>
      <c r="H586" s="80"/>
      <c r="J586" s="80"/>
      <c r="K586" s="80"/>
      <c r="L586" s="80"/>
      <c r="M586" s="80"/>
    </row>
    <row r="587" spans="2:13">
      <c r="B587" s="79"/>
      <c r="C587" s="80"/>
      <c r="D587" s="80"/>
      <c r="E587" s="80"/>
      <c r="F587" s="80"/>
      <c r="G587" s="80"/>
      <c r="H587" s="80"/>
      <c r="J587" s="80"/>
      <c r="K587" s="80"/>
      <c r="L587" s="80"/>
      <c r="M587" s="80"/>
    </row>
    <row r="588" spans="2:13">
      <c r="B588" s="79"/>
      <c r="C588" s="80"/>
      <c r="D588" s="80"/>
      <c r="E588" s="80"/>
      <c r="F588" s="80"/>
      <c r="G588" s="80"/>
      <c r="H588" s="80"/>
      <c r="J588" s="80"/>
      <c r="K588" s="80"/>
      <c r="L588" s="80"/>
      <c r="M588" s="80"/>
    </row>
    <row r="589" spans="2:13">
      <c r="B589" s="79"/>
      <c r="C589" s="80"/>
      <c r="D589" s="80"/>
      <c r="E589" s="80"/>
      <c r="F589" s="80"/>
      <c r="G589" s="80"/>
      <c r="H589" s="80"/>
      <c r="J589" s="80"/>
      <c r="K589" s="80"/>
      <c r="L589" s="80"/>
      <c r="M589" s="80"/>
    </row>
    <row r="590" spans="2:13">
      <c r="B590" s="79"/>
      <c r="C590" s="80"/>
      <c r="D590" s="80"/>
      <c r="E590" s="80"/>
      <c r="F590" s="80"/>
      <c r="G590" s="80"/>
      <c r="H590" s="80"/>
      <c r="J590" s="80"/>
      <c r="K590" s="80"/>
      <c r="L590" s="80"/>
      <c r="M590" s="80"/>
    </row>
    <row r="591" spans="2:13">
      <c r="B591" s="79"/>
      <c r="C591" s="80"/>
      <c r="D591" s="80"/>
      <c r="E591" s="80"/>
      <c r="F591" s="80"/>
      <c r="G591" s="80"/>
      <c r="H591" s="80"/>
      <c r="J591" s="80"/>
      <c r="K591" s="80"/>
      <c r="L591" s="80"/>
      <c r="M591" s="80"/>
    </row>
    <row r="592" spans="2:13">
      <c r="B592" s="79"/>
      <c r="C592" s="80"/>
      <c r="D592" s="80"/>
      <c r="E592" s="80"/>
      <c r="F592" s="80"/>
      <c r="G592" s="80"/>
      <c r="H592" s="80"/>
      <c r="J592" s="80"/>
      <c r="K592" s="80"/>
      <c r="L592" s="80"/>
      <c r="M592" s="80"/>
    </row>
    <row r="593" spans="2:13">
      <c r="B593" s="79"/>
      <c r="C593" s="80"/>
      <c r="D593" s="80"/>
      <c r="E593" s="80"/>
      <c r="F593" s="80"/>
      <c r="G593" s="80"/>
      <c r="H593" s="80"/>
      <c r="J593" s="80"/>
      <c r="K593" s="80"/>
      <c r="L593" s="80"/>
      <c r="M593" s="80"/>
    </row>
    <row r="594" spans="2:13">
      <c r="B594" s="79"/>
      <c r="C594" s="80"/>
      <c r="D594" s="80"/>
      <c r="E594" s="80"/>
      <c r="F594" s="80"/>
      <c r="G594" s="80"/>
      <c r="H594" s="80"/>
      <c r="J594" s="80"/>
      <c r="K594" s="80"/>
      <c r="L594" s="80"/>
      <c r="M594" s="80"/>
    </row>
    <row r="595" spans="2:13">
      <c r="B595" s="79"/>
      <c r="C595" s="80"/>
      <c r="D595" s="80"/>
      <c r="E595" s="80"/>
      <c r="F595" s="80"/>
      <c r="G595" s="80"/>
      <c r="H595" s="80"/>
      <c r="J595" s="80"/>
      <c r="K595" s="80"/>
      <c r="L595" s="80"/>
      <c r="M595" s="80"/>
    </row>
    <row r="596" spans="2:13">
      <c r="B596" s="79"/>
      <c r="C596" s="80"/>
      <c r="D596" s="80"/>
      <c r="E596" s="80"/>
      <c r="F596" s="80"/>
      <c r="G596" s="80"/>
      <c r="H596" s="80"/>
      <c r="J596" s="80"/>
      <c r="K596" s="80"/>
      <c r="L596" s="80"/>
      <c r="M596" s="80"/>
    </row>
    <row r="597" spans="2:13">
      <c r="B597" s="79"/>
      <c r="C597" s="80"/>
      <c r="D597" s="80"/>
      <c r="E597" s="80"/>
      <c r="F597" s="80"/>
      <c r="G597" s="80"/>
      <c r="H597" s="80"/>
      <c r="J597" s="80"/>
      <c r="K597" s="80"/>
      <c r="L597" s="80"/>
      <c r="M597" s="80"/>
    </row>
    <row r="598" spans="2:13">
      <c r="B598" s="79"/>
      <c r="C598" s="80"/>
      <c r="D598" s="80"/>
      <c r="E598" s="80"/>
      <c r="F598" s="80"/>
      <c r="G598" s="80"/>
      <c r="H598" s="80"/>
      <c r="J598" s="80"/>
      <c r="K598" s="80"/>
      <c r="L598" s="80"/>
      <c r="M598" s="80"/>
    </row>
    <row r="599" spans="2:13">
      <c r="B599" s="79"/>
      <c r="C599" s="80"/>
      <c r="D599" s="80"/>
      <c r="E599" s="80"/>
      <c r="F599" s="80"/>
      <c r="G599" s="80"/>
      <c r="H599" s="80"/>
      <c r="J599" s="80"/>
      <c r="K599" s="80"/>
      <c r="L599" s="80"/>
      <c r="M599" s="80"/>
    </row>
    <row r="600" spans="2:13">
      <c r="B600" s="79"/>
      <c r="C600" s="80"/>
      <c r="D600" s="80"/>
      <c r="E600" s="80"/>
      <c r="F600" s="80"/>
      <c r="G600" s="80"/>
      <c r="H600" s="80"/>
      <c r="J600" s="80"/>
      <c r="K600" s="80"/>
      <c r="L600" s="80"/>
      <c r="M600" s="80"/>
    </row>
    <row r="601" spans="2:13">
      <c r="B601" s="79"/>
      <c r="C601" s="80"/>
      <c r="D601" s="80"/>
      <c r="E601" s="80"/>
      <c r="F601" s="80"/>
      <c r="G601" s="80"/>
      <c r="H601" s="80"/>
      <c r="J601" s="80"/>
      <c r="K601" s="80"/>
      <c r="L601" s="80"/>
      <c r="M601" s="80"/>
    </row>
    <row r="602" spans="2:13">
      <c r="B602" s="79"/>
      <c r="C602" s="80"/>
      <c r="D602" s="80"/>
      <c r="E602" s="80"/>
      <c r="F602" s="80"/>
      <c r="G602" s="80"/>
      <c r="H602" s="80"/>
      <c r="J602" s="80"/>
      <c r="K602" s="80"/>
      <c r="L602" s="80"/>
      <c r="M602" s="80"/>
    </row>
    <row r="603" spans="2:13">
      <c r="B603" s="79"/>
      <c r="C603" s="80"/>
      <c r="D603" s="80"/>
      <c r="E603" s="80"/>
      <c r="F603" s="80"/>
      <c r="G603" s="80"/>
      <c r="H603" s="80"/>
      <c r="J603" s="80"/>
      <c r="K603" s="80"/>
      <c r="L603" s="80"/>
      <c r="M603" s="80"/>
    </row>
    <row r="604" spans="2:13">
      <c r="B604" s="79"/>
      <c r="C604" s="80"/>
      <c r="D604" s="80"/>
      <c r="E604" s="80"/>
      <c r="F604" s="80"/>
      <c r="G604" s="80"/>
      <c r="H604" s="80"/>
      <c r="J604" s="80"/>
      <c r="K604" s="80"/>
      <c r="L604" s="80"/>
      <c r="M604" s="80"/>
    </row>
    <row r="605" spans="2:13">
      <c r="B605" s="79"/>
      <c r="C605" s="80"/>
      <c r="D605" s="80"/>
      <c r="E605" s="80"/>
      <c r="F605" s="80"/>
      <c r="G605" s="80"/>
      <c r="H605" s="80"/>
      <c r="J605" s="80"/>
      <c r="K605" s="80"/>
      <c r="L605" s="80"/>
      <c r="M605" s="80"/>
    </row>
    <row r="606" spans="2:13">
      <c r="B606" s="79"/>
      <c r="C606" s="80"/>
      <c r="D606" s="80"/>
      <c r="E606" s="80"/>
      <c r="F606" s="80"/>
      <c r="G606" s="80"/>
      <c r="H606" s="80"/>
      <c r="J606" s="80"/>
      <c r="K606" s="80"/>
      <c r="L606" s="80"/>
      <c r="M606" s="80"/>
    </row>
    <row r="607" spans="2:13">
      <c r="B607" s="79"/>
      <c r="C607" s="80"/>
      <c r="D607" s="80"/>
      <c r="E607" s="80"/>
      <c r="F607" s="80"/>
      <c r="G607" s="80"/>
      <c r="H607" s="80"/>
      <c r="J607" s="80"/>
      <c r="K607" s="80"/>
      <c r="L607" s="80"/>
      <c r="M607" s="80"/>
    </row>
    <row r="608" spans="2:13">
      <c r="B608" s="79"/>
      <c r="C608" s="80"/>
      <c r="D608" s="80"/>
      <c r="E608" s="80"/>
      <c r="F608" s="80"/>
      <c r="G608" s="80"/>
      <c r="H608" s="80"/>
      <c r="J608" s="80"/>
      <c r="K608" s="80"/>
      <c r="L608" s="80"/>
      <c r="M608" s="80"/>
    </row>
    <row r="609" spans="2:13">
      <c r="B609" s="79"/>
      <c r="C609" s="80"/>
      <c r="D609" s="80"/>
      <c r="E609" s="80"/>
      <c r="F609" s="80"/>
      <c r="G609" s="80"/>
      <c r="H609" s="80"/>
      <c r="J609" s="80"/>
      <c r="K609" s="80"/>
      <c r="L609" s="80"/>
      <c r="M609" s="80"/>
    </row>
    <row r="610" spans="2:13">
      <c r="B610" s="79"/>
      <c r="C610" s="80"/>
      <c r="D610" s="80"/>
      <c r="E610" s="80"/>
      <c r="F610" s="80"/>
      <c r="G610" s="80"/>
      <c r="H610" s="80"/>
      <c r="J610" s="80"/>
      <c r="K610" s="80"/>
      <c r="L610" s="80"/>
      <c r="M610" s="80"/>
    </row>
    <row r="611" spans="2:13">
      <c r="B611" s="79"/>
      <c r="C611" s="80"/>
      <c r="D611" s="80"/>
      <c r="E611" s="80"/>
      <c r="F611" s="80"/>
      <c r="G611" s="80"/>
      <c r="H611" s="80"/>
      <c r="J611" s="80"/>
      <c r="K611" s="80"/>
      <c r="L611" s="80"/>
      <c r="M611" s="80"/>
    </row>
    <row r="612" spans="2:13">
      <c r="B612" s="79"/>
      <c r="C612" s="80"/>
      <c r="D612" s="80"/>
      <c r="E612" s="80"/>
      <c r="F612" s="80"/>
      <c r="G612" s="80"/>
      <c r="H612" s="80"/>
      <c r="J612" s="80"/>
      <c r="K612" s="80"/>
      <c r="L612" s="80"/>
      <c r="M612" s="80"/>
    </row>
    <row r="613" spans="2:13">
      <c r="B613" s="79"/>
      <c r="C613" s="80"/>
      <c r="D613" s="80"/>
      <c r="E613" s="80"/>
      <c r="F613" s="80"/>
      <c r="G613" s="80"/>
      <c r="H613" s="80"/>
      <c r="J613" s="80"/>
      <c r="K613" s="80"/>
      <c r="L613" s="80"/>
      <c r="M613" s="80"/>
    </row>
    <row r="614" spans="2:13">
      <c r="B614" s="79"/>
      <c r="C614" s="80"/>
      <c r="D614" s="80"/>
      <c r="E614" s="80"/>
      <c r="F614" s="80"/>
      <c r="G614" s="80"/>
      <c r="H614" s="80"/>
      <c r="J614" s="80"/>
      <c r="K614" s="80"/>
      <c r="L614" s="80"/>
      <c r="M614" s="80"/>
    </row>
    <row r="615" spans="2:13">
      <c r="B615" s="79"/>
      <c r="C615" s="80"/>
      <c r="D615" s="80"/>
      <c r="E615" s="80"/>
      <c r="F615" s="80"/>
      <c r="G615" s="80"/>
      <c r="H615" s="80"/>
      <c r="J615" s="80"/>
      <c r="K615" s="80"/>
      <c r="L615" s="80"/>
      <c r="M615" s="80"/>
    </row>
    <row r="616" spans="2:13">
      <c r="B616" s="79"/>
      <c r="C616" s="80"/>
      <c r="D616" s="80"/>
      <c r="E616" s="80"/>
      <c r="F616" s="80"/>
      <c r="G616" s="80"/>
      <c r="H616" s="80"/>
      <c r="J616" s="80"/>
      <c r="K616" s="80"/>
      <c r="L616" s="80"/>
      <c r="M616" s="80"/>
    </row>
    <row r="617" spans="2:13">
      <c r="B617" s="79"/>
      <c r="C617" s="80"/>
      <c r="D617" s="80"/>
      <c r="E617" s="80"/>
      <c r="F617" s="80"/>
      <c r="G617" s="80"/>
      <c r="H617" s="80"/>
      <c r="J617" s="80"/>
      <c r="K617" s="80"/>
      <c r="L617" s="80"/>
      <c r="M617" s="80"/>
    </row>
    <row r="618" spans="2:13">
      <c r="B618" s="79"/>
      <c r="C618" s="80"/>
      <c r="D618" s="80"/>
      <c r="E618" s="80"/>
      <c r="F618" s="80"/>
      <c r="G618" s="80"/>
      <c r="H618" s="80"/>
      <c r="J618" s="80"/>
      <c r="K618" s="80"/>
      <c r="L618" s="80"/>
      <c r="M618" s="80"/>
    </row>
    <row r="619" spans="2:13">
      <c r="B619" s="79"/>
      <c r="C619" s="80"/>
      <c r="D619" s="80"/>
      <c r="E619" s="80"/>
      <c r="F619" s="80"/>
      <c r="G619" s="80"/>
      <c r="H619" s="80"/>
      <c r="J619" s="80"/>
      <c r="K619" s="80"/>
      <c r="L619" s="80"/>
      <c r="M619" s="80"/>
    </row>
    <row r="620" spans="2:13">
      <c r="B620" s="79"/>
      <c r="C620" s="80"/>
      <c r="D620" s="80"/>
      <c r="E620" s="80"/>
      <c r="F620" s="80"/>
      <c r="G620" s="80"/>
      <c r="H620" s="80"/>
      <c r="J620" s="80"/>
      <c r="K620" s="80"/>
      <c r="L620" s="80"/>
      <c r="M620" s="80"/>
    </row>
    <row r="621" spans="2:13">
      <c r="B621" s="79"/>
      <c r="C621" s="80"/>
      <c r="D621" s="80"/>
      <c r="E621" s="80"/>
      <c r="F621" s="80"/>
      <c r="G621" s="80"/>
      <c r="H621" s="80"/>
      <c r="J621" s="80"/>
      <c r="K621" s="80"/>
      <c r="L621" s="80"/>
      <c r="M621" s="80"/>
    </row>
    <row r="622" spans="2:13">
      <c r="B622" s="79"/>
      <c r="C622" s="80"/>
      <c r="D622" s="80"/>
      <c r="E622" s="80"/>
      <c r="F622" s="80"/>
      <c r="G622" s="80"/>
      <c r="H622" s="80"/>
      <c r="J622" s="80"/>
      <c r="K622" s="80"/>
      <c r="L622" s="80"/>
      <c r="M622" s="80"/>
    </row>
    <row r="623" spans="2:13">
      <c r="B623" s="79"/>
      <c r="C623" s="80"/>
      <c r="D623" s="80"/>
      <c r="E623" s="80"/>
      <c r="F623" s="80"/>
      <c r="G623" s="80"/>
      <c r="H623" s="80"/>
      <c r="J623" s="80"/>
      <c r="K623" s="80"/>
      <c r="L623" s="80"/>
      <c r="M623" s="80"/>
    </row>
    <row r="624" spans="2:13">
      <c r="B624" s="79"/>
      <c r="C624" s="80"/>
      <c r="D624" s="80"/>
      <c r="E624" s="80"/>
      <c r="F624" s="80"/>
      <c r="G624" s="80"/>
      <c r="H624" s="80"/>
      <c r="J624" s="80"/>
      <c r="K624" s="80"/>
      <c r="L624" s="80"/>
      <c r="M624" s="80"/>
    </row>
    <row r="625" spans="2:13">
      <c r="B625" s="79"/>
      <c r="C625" s="80"/>
      <c r="D625" s="80"/>
      <c r="E625" s="80"/>
      <c r="F625" s="80"/>
      <c r="G625" s="80"/>
      <c r="H625" s="80"/>
      <c r="J625" s="80"/>
      <c r="K625" s="80"/>
      <c r="L625" s="80"/>
      <c r="M625" s="80"/>
    </row>
    <row r="626" spans="2:13">
      <c r="B626" s="79"/>
      <c r="C626" s="80"/>
      <c r="D626" s="80"/>
      <c r="E626" s="80"/>
      <c r="F626" s="80"/>
      <c r="G626" s="80"/>
      <c r="H626" s="80"/>
      <c r="J626" s="80"/>
      <c r="K626" s="80"/>
      <c r="L626" s="80"/>
      <c r="M626" s="80"/>
    </row>
    <row r="627" spans="2:13">
      <c r="B627" s="79"/>
      <c r="C627" s="80"/>
      <c r="D627" s="80"/>
      <c r="E627" s="80"/>
      <c r="F627" s="80"/>
      <c r="G627" s="80"/>
      <c r="H627" s="80"/>
      <c r="J627" s="80"/>
      <c r="K627" s="80"/>
      <c r="L627" s="80"/>
      <c r="M627" s="80"/>
    </row>
    <row r="628" spans="2:13">
      <c r="B628" s="79"/>
      <c r="C628" s="80"/>
      <c r="D628" s="80"/>
      <c r="E628" s="80"/>
      <c r="F628" s="80"/>
      <c r="G628" s="80"/>
      <c r="H628" s="80"/>
      <c r="J628" s="80"/>
      <c r="K628" s="80"/>
      <c r="L628" s="80"/>
      <c r="M628" s="80"/>
    </row>
    <row r="629" spans="2:13">
      <c r="B629" s="79"/>
      <c r="C629" s="80"/>
      <c r="D629" s="80"/>
      <c r="E629" s="80"/>
      <c r="F629" s="80"/>
      <c r="G629" s="80"/>
      <c r="H629" s="80"/>
      <c r="J629" s="80"/>
      <c r="K629" s="80"/>
      <c r="L629" s="80"/>
      <c r="M629" s="80"/>
    </row>
    <row r="630" spans="2:13">
      <c r="B630" s="79"/>
      <c r="C630" s="80"/>
      <c r="D630" s="80"/>
      <c r="E630" s="80"/>
      <c r="F630" s="80"/>
      <c r="G630" s="80"/>
      <c r="H630" s="80"/>
      <c r="J630" s="80"/>
      <c r="K630" s="80"/>
      <c r="L630" s="80"/>
      <c r="M630" s="80"/>
    </row>
    <row r="631" spans="2:13">
      <c r="B631" s="79"/>
      <c r="C631" s="80"/>
      <c r="D631" s="80"/>
      <c r="E631" s="80"/>
      <c r="F631" s="80"/>
      <c r="G631" s="80"/>
      <c r="H631" s="80"/>
      <c r="J631" s="80"/>
      <c r="K631" s="80"/>
      <c r="L631" s="80"/>
      <c r="M631" s="80"/>
    </row>
    <row r="632" spans="2:13">
      <c r="B632" s="79"/>
      <c r="C632" s="80"/>
      <c r="D632" s="80"/>
      <c r="E632" s="80"/>
      <c r="F632" s="80"/>
      <c r="G632" s="80"/>
      <c r="H632" s="80"/>
      <c r="J632" s="80"/>
      <c r="K632" s="80"/>
      <c r="L632" s="80"/>
      <c r="M632" s="80"/>
    </row>
    <row r="633" spans="2:13">
      <c r="B633" s="79"/>
      <c r="C633" s="80"/>
      <c r="D633" s="80"/>
      <c r="E633" s="80"/>
      <c r="F633" s="80"/>
      <c r="G633" s="80"/>
      <c r="H633" s="80"/>
      <c r="J633" s="80"/>
      <c r="K633" s="80"/>
      <c r="L633" s="80"/>
      <c r="M633" s="80"/>
    </row>
    <row r="634" spans="2:13">
      <c r="B634" s="79"/>
      <c r="C634" s="80"/>
      <c r="D634" s="80"/>
      <c r="E634" s="80"/>
      <c r="F634" s="80"/>
      <c r="G634" s="80"/>
      <c r="H634" s="80"/>
      <c r="J634" s="80"/>
      <c r="K634" s="80"/>
      <c r="L634" s="80"/>
      <c r="M634" s="80"/>
    </row>
    <row r="635" spans="2:13">
      <c r="B635" s="79"/>
      <c r="C635" s="80"/>
      <c r="D635" s="80"/>
      <c r="E635" s="80"/>
      <c r="F635" s="80"/>
      <c r="G635" s="80"/>
      <c r="H635" s="80"/>
      <c r="J635" s="80"/>
      <c r="K635" s="80"/>
      <c r="L635" s="80"/>
      <c r="M635" s="80"/>
    </row>
    <row r="636" spans="2:13">
      <c r="B636" s="79"/>
      <c r="C636" s="80"/>
      <c r="D636" s="80"/>
      <c r="E636" s="80"/>
      <c r="F636" s="80"/>
      <c r="G636" s="80"/>
      <c r="H636" s="80"/>
      <c r="J636" s="80"/>
      <c r="K636" s="80"/>
      <c r="L636" s="80"/>
      <c r="M636" s="80"/>
    </row>
    <row r="637" spans="2:13">
      <c r="B637" s="79"/>
      <c r="C637" s="80"/>
      <c r="D637" s="80"/>
      <c r="E637" s="80"/>
      <c r="F637" s="80"/>
      <c r="G637" s="80"/>
      <c r="H637" s="80"/>
      <c r="J637" s="80"/>
      <c r="K637" s="80"/>
      <c r="L637" s="80"/>
      <c r="M637" s="80"/>
    </row>
    <row r="638" spans="2:13">
      <c r="B638" s="79"/>
      <c r="C638" s="80"/>
      <c r="D638" s="80"/>
      <c r="E638" s="80"/>
      <c r="F638" s="80"/>
      <c r="G638" s="80"/>
      <c r="H638" s="80"/>
      <c r="J638" s="80"/>
      <c r="K638" s="80"/>
      <c r="L638" s="80"/>
      <c r="M638" s="80"/>
    </row>
    <row r="639" spans="2:13">
      <c r="B639" s="79"/>
      <c r="C639" s="80"/>
      <c r="D639" s="80"/>
      <c r="E639" s="80"/>
      <c r="F639" s="80"/>
      <c r="G639" s="80"/>
      <c r="H639" s="80"/>
      <c r="J639" s="80"/>
      <c r="K639" s="80"/>
      <c r="L639" s="80"/>
      <c r="M639" s="80"/>
    </row>
    <row r="640" spans="2:13">
      <c r="B640" s="79"/>
      <c r="C640" s="80"/>
      <c r="D640" s="80"/>
      <c r="E640" s="80"/>
      <c r="F640" s="80"/>
      <c r="G640" s="80"/>
      <c r="H640" s="80"/>
      <c r="J640" s="80"/>
      <c r="K640" s="80"/>
      <c r="L640" s="80"/>
      <c r="M640" s="80"/>
    </row>
    <row r="641" spans="2:13">
      <c r="B641" s="79"/>
      <c r="C641" s="80"/>
      <c r="D641" s="80"/>
      <c r="E641" s="80"/>
      <c r="F641" s="80"/>
      <c r="G641" s="80"/>
      <c r="H641" s="80"/>
      <c r="J641" s="80"/>
      <c r="K641" s="80"/>
      <c r="L641" s="80"/>
      <c r="M641" s="80"/>
    </row>
    <row r="642" spans="2:13">
      <c r="B642" s="79"/>
      <c r="C642" s="80"/>
      <c r="D642" s="80"/>
      <c r="E642" s="80"/>
      <c r="F642" s="80"/>
      <c r="G642" s="80"/>
      <c r="H642" s="80"/>
      <c r="J642" s="80"/>
      <c r="K642" s="80"/>
      <c r="L642" s="80"/>
      <c r="M642" s="80"/>
    </row>
    <row r="643" spans="2:13">
      <c r="B643" s="79"/>
      <c r="C643" s="80"/>
      <c r="D643" s="80"/>
      <c r="E643" s="80"/>
      <c r="F643" s="80"/>
      <c r="G643" s="80"/>
      <c r="H643" s="80"/>
      <c r="J643" s="80"/>
      <c r="K643" s="80"/>
      <c r="L643" s="80"/>
      <c r="M643" s="80"/>
    </row>
    <row r="644" spans="2:13">
      <c r="B644" s="79"/>
      <c r="C644" s="80"/>
      <c r="D644" s="80"/>
      <c r="E644" s="80"/>
      <c r="F644" s="80"/>
      <c r="G644" s="80"/>
      <c r="H644" s="80"/>
      <c r="J644" s="80"/>
      <c r="K644" s="80"/>
      <c r="L644" s="80"/>
      <c r="M644" s="80"/>
    </row>
    <row r="645" spans="2:13">
      <c r="B645" s="79"/>
      <c r="C645" s="80"/>
      <c r="D645" s="80"/>
      <c r="E645" s="80"/>
      <c r="F645" s="80"/>
      <c r="G645" s="80"/>
      <c r="H645" s="80"/>
      <c r="J645" s="80"/>
      <c r="K645" s="80"/>
      <c r="L645" s="80"/>
      <c r="M645" s="80"/>
    </row>
    <row r="646" spans="2:13">
      <c r="B646" s="79"/>
      <c r="C646" s="80"/>
      <c r="D646" s="80"/>
      <c r="E646" s="80"/>
      <c r="F646" s="80"/>
      <c r="G646" s="80"/>
      <c r="H646" s="80"/>
      <c r="J646" s="80"/>
      <c r="K646" s="80"/>
      <c r="L646" s="80"/>
      <c r="M646" s="80"/>
    </row>
    <row r="647" spans="2:13">
      <c r="B647" s="79"/>
      <c r="C647" s="80"/>
      <c r="D647" s="80"/>
      <c r="E647" s="80"/>
      <c r="F647" s="80"/>
      <c r="G647" s="80"/>
      <c r="H647" s="80"/>
      <c r="J647" s="80"/>
      <c r="K647" s="80"/>
      <c r="L647" s="80"/>
      <c r="M647" s="80"/>
    </row>
    <row r="648" spans="2:13">
      <c r="B648" s="79"/>
      <c r="C648" s="80"/>
      <c r="D648" s="80"/>
      <c r="E648" s="80"/>
      <c r="F648" s="80"/>
      <c r="G648" s="80"/>
      <c r="H648" s="80"/>
      <c r="J648" s="80"/>
      <c r="K648" s="80"/>
      <c r="L648" s="80"/>
      <c r="M648" s="80"/>
    </row>
    <row r="649" spans="2:13">
      <c r="B649" s="79"/>
      <c r="C649" s="80"/>
      <c r="D649" s="80"/>
      <c r="E649" s="80"/>
      <c r="F649" s="80"/>
      <c r="G649" s="80"/>
      <c r="H649" s="80"/>
      <c r="J649" s="80"/>
      <c r="K649" s="80"/>
      <c r="L649" s="80"/>
      <c r="M649" s="80"/>
    </row>
    <row r="650" spans="2:13">
      <c r="B650" s="79"/>
      <c r="C650" s="80"/>
      <c r="D650" s="80"/>
      <c r="E650" s="80"/>
      <c r="F650" s="80"/>
      <c r="G650" s="80"/>
      <c r="H650" s="80"/>
      <c r="J650" s="80"/>
      <c r="K650" s="80"/>
      <c r="L650" s="80"/>
      <c r="M650" s="80"/>
    </row>
    <row r="651" spans="2:13">
      <c r="B651" s="79"/>
      <c r="C651" s="80"/>
      <c r="D651" s="80"/>
      <c r="E651" s="80"/>
      <c r="F651" s="80"/>
      <c r="G651" s="80"/>
      <c r="H651" s="80"/>
      <c r="J651" s="80"/>
      <c r="K651" s="80"/>
      <c r="L651" s="80"/>
      <c r="M651" s="80"/>
    </row>
    <row r="652" spans="2:13">
      <c r="B652" s="79"/>
      <c r="C652" s="80"/>
      <c r="D652" s="80"/>
      <c r="E652" s="80"/>
      <c r="F652" s="80"/>
      <c r="G652" s="80"/>
      <c r="H652" s="80"/>
      <c r="J652" s="80"/>
      <c r="K652" s="80"/>
      <c r="L652" s="80"/>
      <c r="M652" s="80"/>
    </row>
    <row r="653" spans="2:13">
      <c r="B653" s="79"/>
      <c r="C653" s="80"/>
      <c r="D653" s="80"/>
      <c r="E653" s="80"/>
      <c r="F653" s="80"/>
      <c r="G653" s="80"/>
      <c r="H653" s="80"/>
      <c r="J653" s="80"/>
      <c r="K653" s="80"/>
      <c r="L653" s="80"/>
      <c r="M653" s="80"/>
    </row>
    <row r="654" spans="2:13">
      <c r="B654" s="79"/>
      <c r="C654" s="80"/>
      <c r="D654" s="80"/>
      <c r="E654" s="80"/>
      <c r="F654" s="80"/>
      <c r="G654" s="80"/>
      <c r="H654" s="80"/>
      <c r="J654" s="80"/>
      <c r="K654" s="80"/>
      <c r="L654" s="80"/>
      <c r="M654" s="80"/>
    </row>
    <row r="655" spans="2:13">
      <c r="B655" s="79"/>
      <c r="C655" s="80"/>
      <c r="D655" s="80"/>
      <c r="E655" s="80"/>
      <c r="F655" s="80"/>
      <c r="G655" s="80"/>
      <c r="H655" s="80"/>
      <c r="J655" s="80"/>
      <c r="K655" s="80"/>
      <c r="L655" s="80"/>
      <c r="M655" s="80"/>
    </row>
    <row r="656" spans="2:13">
      <c r="B656" s="79"/>
      <c r="C656" s="80"/>
      <c r="D656" s="80"/>
      <c r="E656" s="80"/>
      <c r="F656" s="80"/>
      <c r="G656" s="80"/>
      <c r="H656" s="80"/>
      <c r="J656" s="80"/>
      <c r="K656" s="80"/>
      <c r="L656" s="80"/>
      <c r="M656" s="80"/>
    </row>
    <row r="657" spans="2:13">
      <c r="B657" s="79"/>
      <c r="C657" s="80"/>
      <c r="D657" s="80"/>
      <c r="E657" s="80"/>
      <c r="F657" s="80"/>
      <c r="G657" s="80"/>
      <c r="H657" s="80"/>
      <c r="J657" s="80"/>
      <c r="K657" s="80"/>
      <c r="L657" s="80"/>
      <c r="M657" s="80"/>
    </row>
    <row r="658" spans="2:13">
      <c r="B658" s="79"/>
      <c r="C658" s="80"/>
      <c r="D658" s="80"/>
      <c r="E658" s="80"/>
      <c r="F658" s="80"/>
      <c r="G658" s="80"/>
      <c r="H658" s="80"/>
      <c r="J658" s="80"/>
      <c r="K658" s="80"/>
      <c r="L658" s="80"/>
      <c r="M658" s="80"/>
    </row>
    <row r="659" spans="2:13">
      <c r="B659" s="79"/>
      <c r="C659" s="80"/>
      <c r="D659" s="80"/>
      <c r="E659" s="80"/>
      <c r="F659" s="80"/>
      <c r="G659" s="80"/>
      <c r="H659" s="80"/>
      <c r="J659" s="80"/>
      <c r="K659" s="80"/>
      <c r="L659" s="80"/>
      <c r="M659" s="80"/>
    </row>
    <row r="660" spans="2:13">
      <c r="B660" s="79"/>
      <c r="C660" s="80"/>
      <c r="D660" s="80"/>
      <c r="E660" s="80"/>
      <c r="F660" s="80"/>
      <c r="G660" s="80"/>
      <c r="H660" s="80"/>
      <c r="J660" s="80"/>
      <c r="K660" s="80"/>
      <c r="L660" s="80"/>
      <c r="M660" s="80"/>
    </row>
    <row r="661" spans="2:13">
      <c r="B661" s="79"/>
      <c r="C661" s="80"/>
      <c r="D661" s="80"/>
      <c r="E661" s="80"/>
      <c r="F661" s="80"/>
      <c r="G661" s="80"/>
      <c r="H661" s="80"/>
      <c r="J661" s="80"/>
      <c r="K661" s="80"/>
      <c r="L661" s="80"/>
      <c r="M661" s="80"/>
    </row>
    <row r="662" spans="2:13">
      <c r="B662" s="79"/>
      <c r="C662" s="80"/>
      <c r="D662" s="80"/>
      <c r="E662" s="80"/>
      <c r="F662" s="80"/>
      <c r="G662" s="80"/>
      <c r="H662" s="80"/>
      <c r="J662" s="80"/>
      <c r="K662" s="80"/>
      <c r="L662" s="80"/>
      <c r="M662" s="80"/>
    </row>
    <row r="663" spans="2:13">
      <c r="B663" s="79"/>
      <c r="C663" s="80"/>
      <c r="D663" s="80"/>
      <c r="E663" s="80"/>
      <c r="F663" s="80"/>
      <c r="G663" s="80"/>
      <c r="H663" s="80"/>
      <c r="J663" s="80"/>
      <c r="K663" s="80"/>
      <c r="L663" s="80"/>
      <c r="M663" s="80"/>
    </row>
    <row r="664" spans="2:13">
      <c r="B664" s="79"/>
      <c r="C664" s="80"/>
      <c r="D664" s="80"/>
      <c r="E664" s="80"/>
      <c r="F664" s="80"/>
      <c r="G664" s="80"/>
      <c r="H664" s="80"/>
      <c r="J664" s="80"/>
      <c r="K664" s="80"/>
      <c r="L664" s="80"/>
      <c r="M664" s="80"/>
    </row>
    <row r="665" spans="2:13">
      <c r="B665" s="79"/>
      <c r="C665" s="80"/>
      <c r="D665" s="80"/>
      <c r="E665" s="80"/>
      <c r="F665" s="80"/>
      <c r="G665" s="80"/>
      <c r="H665" s="80"/>
      <c r="J665" s="80"/>
      <c r="K665" s="80"/>
      <c r="L665" s="80"/>
      <c r="M665" s="80"/>
    </row>
    <row r="666" spans="2:13">
      <c r="B666" s="79"/>
      <c r="C666" s="80"/>
      <c r="D666" s="80"/>
      <c r="E666" s="80"/>
      <c r="F666" s="80"/>
      <c r="G666" s="80"/>
      <c r="H666" s="80"/>
      <c r="J666" s="80"/>
      <c r="K666" s="80"/>
      <c r="L666" s="80"/>
      <c r="M666" s="80"/>
    </row>
    <row r="667" spans="2:13">
      <c r="B667" s="79"/>
      <c r="C667" s="80"/>
      <c r="D667" s="80"/>
      <c r="E667" s="80"/>
      <c r="F667" s="80"/>
      <c r="G667" s="80"/>
      <c r="H667" s="80"/>
      <c r="J667" s="80"/>
      <c r="K667" s="80"/>
      <c r="L667" s="80"/>
      <c r="M667" s="80"/>
    </row>
    <row r="668" spans="2:13">
      <c r="B668" s="79"/>
      <c r="C668" s="80"/>
      <c r="D668" s="80"/>
      <c r="E668" s="80"/>
      <c r="F668" s="80"/>
      <c r="G668" s="80"/>
      <c r="H668" s="80"/>
      <c r="J668" s="80"/>
      <c r="K668" s="80"/>
      <c r="L668" s="80"/>
      <c r="M668" s="80"/>
    </row>
    <row r="669" spans="2:13">
      <c r="B669" s="79"/>
      <c r="C669" s="80"/>
      <c r="D669" s="80"/>
      <c r="E669" s="80"/>
      <c r="F669" s="80"/>
      <c r="G669" s="80"/>
      <c r="H669" s="80"/>
      <c r="J669" s="80"/>
      <c r="K669" s="80"/>
      <c r="L669" s="80"/>
      <c r="M669" s="80"/>
    </row>
    <row r="670" spans="2:13">
      <c r="B670" s="79"/>
      <c r="C670" s="80"/>
      <c r="D670" s="80"/>
      <c r="E670" s="80"/>
      <c r="F670" s="80"/>
      <c r="G670" s="80"/>
      <c r="H670" s="80"/>
      <c r="J670" s="80"/>
      <c r="K670" s="80"/>
      <c r="L670" s="80"/>
      <c r="M670" s="80"/>
    </row>
    <row r="671" spans="2:13">
      <c r="B671" s="79"/>
      <c r="C671" s="80"/>
      <c r="D671" s="80"/>
      <c r="E671" s="80"/>
      <c r="F671" s="80"/>
      <c r="G671" s="80"/>
      <c r="H671" s="80"/>
      <c r="J671" s="80"/>
      <c r="K671" s="80"/>
      <c r="L671" s="80"/>
      <c r="M671" s="80"/>
    </row>
    <row r="672" spans="2:13">
      <c r="B672" s="79"/>
      <c r="C672" s="80"/>
      <c r="D672" s="80"/>
      <c r="E672" s="80"/>
      <c r="F672" s="80"/>
      <c r="G672" s="80"/>
      <c r="H672" s="80"/>
      <c r="J672" s="80"/>
      <c r="K672" s="80"/>
      <c r="L672" s="80"/>
      <c r="M672" s="80"/>
    </row>
    <row r="673" spans="2:13">
      <c r="B673" s="79"/>
      <c r="C673" s="80"/>
      <c r="D673" s="80"/>
      <c r="E673" s="80"/>
      <c r="F673" s="80"/>
      <c r="G673" s="80"/>
      <c r="H673" s="80"/>
      <c r="J673" s="80"/>
      <c r="K673" s="80"/>
      <c r="L673" s="80"/>
      <c r="M673" s="80"/>
    </row>
    <row r="674" spans="2:13">
      <c r="B674" s="79"/>
      <c r="C674" s="80"/>
      <c r="D674" s="80"/>
      <c r="E674" s="80"/>
      <c r="F674" s="80"/>
      <c r="G674" s="80"/>
      <c r="H674" s="80"/>
      <c r="J674" s="80"/>
      <c r="K674" s="80"/>
      <c r="L674" s="80"/>
      <c r="M674" s="80"/>
    </row>
    <row r="675" spans="2:13">
      <c r="B675" s="79"/>
      <c r="C675" s="80"/>
      <c r="D675" s="80"/>
      <c r="E675" s="80"/>
      <c r="F675" s="80"/>
      <c r="G675" s="80"/>
      <c r="H675" s="80"/>
      <c r="J675" s="80"/>
      <c r="K675" s="80"/>
      <c r="L675" s="80"/>
      <c r="M675" s="80"/>
    </row>
    <row r="676" spans="2:13">
      <c r="B676" s="79"/>
      <c r="C676" s="80"/>
      <c r="D676" s="80"/>
      <c r="E676" s="80"/>
      <c r="F676" s="80"/>
      <c r="G676" s="80"/>
      <c r="H676" s="80"/>
      <c r="J676" s="80"/>
      <c r="K676" s="80"/>
      <c r="L676" s="80"/>
      <c r="M676" s="80"/>
    </row>
    <row r="677" spans="2:13">
      <c r="B677" s="79"/>
      <c r="C677" s="80"/>
      <c r="D677" s="80"/>
      <c r="E677" s="80"/>
      <c r="F677" s="80"/>
      <c r="G677" s="80"/>
      <c r="H677" s="80"/>
      <c r="J677" s="80"/>
      <c r="K677" s="80"/>
      <c r="L677" s="80"/>
      <c r="M677" s="80"/>
    </row>
    <row r="678" spans="2:13">
      <c r="B678" s="79"/>
      <c r="C678" s="80"/>
      <c r="D678" s="80"/>
      <c r="E678" s="80"/>
      <c r="F678" s="80"/>
      <c r="G678" s="80"/>
      <c r="H678" s="80"/>
      <c r="J678" s="80"/>
      <c r="K678" s="80"/>
      <c r="L678" s="80"/>
      <c r="M678" s="80"/>
    </row>
    <row r="679" spans="2:13">
      <c r="B679" s="79"/>
      <c r="C679" s="80"/>
      <c r="D679" s="80"/>
      <c r="E679" s="80"/>
      <c r="F679" s="80"/>
      <c r="G679" s="80"/>
      <c r="H679" s="80"/>
      <c r="J679" s="80"/>
      <c r="K679" s="80"/>
      <c r="L679" s="80"/>
      <c r="M679" s="80"/>
    </row>
    <row r="680" spans="2:13">
      <c r="B680" s="79"/>
      <c r="C680" s="80"/>
      <c r="D680" s="80"/>
      <c r="E680" s="80"/>
      <c r="F680" s="80"/>
      <c r="G680" s="80"/>
      <c r="H680" s="80"/>
      <c r="J680" s="80"/>
      <c r="K680" s="80"/>
      <c r="L680" s="80"/>
      <c r="M680" s="80"/>
    </row>
    <row r="681" spans="2:13">
      <c r="B681" s="79"/>
      <c r="C681" s="80"/>
      <c r="D681" s="80"/>
      <c r="E681" s="80"/>
      <c r="F681" s="80"/>
      <c r="G681" s="80"/>
      <c r="H681" s="80"/>
      <c r="J681" s="80"/>
      <c r="K681" s="80"/>
      <c r="L681" s="80"/>
      <c r="M681" s="80"/>
    </row>
    <row r="682" spans="2:13">
      <c r="B682" s="79"/>
      <c r="C682" s="80"/>
      <c r="D682" s="80"/>
      <c r="E682" s="80"/>
      <c r="F682" s="80"/>
      <c r="G682" s="80"/>
      <c r="H682" s="80"/>
      <c r="J682" s="80"/>
      <c r="K682" s="80"/>
      <c r="L682" s="80"/>
      <c r="M682" s="80"/>
    </row>
    <row r="683" spans="2:13">
      <c r="B683" s="79"/>
      <c r="C683" s="80"/>
      <c r="D683" s="80"/>
      <c r="E683" s="80"/>
      <c r="F683" s="80"/>
      <c r="G683" s="80"/>
      <c r="H683" s="80"/>
      <c r="J683" s="80"/>
      <c r="K683" s="80"/>
      <c r="L683" s="80"/>
      <c r="M683" s="80"/>
    </row>
    <row r="684" spans="2:13">
      <c r="B684" s="79"/>
      <c r="C684" s="80"/>
      <c r="D684" s="80"/>
      <c r="E684" s="80"/>
      <c r="F684" s="80"/>
      <c r="G684" s="80"/>
      <c r="H684" s="80"/>
      <c r="J684" s="80"/>
      <c r="K684" s="80"/>
      <c r="L684" s="80"/>
      <c r="M684" s="80"/>
    </row>
    <row r="685" spans="2:13">
      <c r="B685" s="79"/>
      <c r="C685" s="80"/>
      <c r="D685" s="80"/>
      <c r="E685" s="80"/>
      <c r="F685" s="80"/>
      <c r="G685" s="80"/>
      <c r="H685" s="80"/>
      <c r="J685" s="80"/>
      <c r="K685" s="80"/>
      <c r="L685" s="80"/>
      <c r="M685" s="80"/>
    </row>
    <row r="686" spans="2:13">
      <c r="B686" s="79"/>
      <c r="C686" s="80"/>
      <c r="D686" s="80"/>
      <c r="E686" s="80"/>
      <c r="F686" s="80"/>
      <c r="G686" s="80"/>
      <c r="H686" s="80"/>
      <c r="J686" s="80"/>
      <c r="K686" s="80"/>
      <c r="L686" s="80"/>
      <c r="M686" s="80"/>
    </row>
    <row r="687" spans="2:13">
      <c r="B687" s="79"/>
      <c r="C687" s="80"/>
      <c r="D687" s="80"/>
      <c r="E687" s="80"/>
      <c r="F687" s="80"/>
      <c r="G687" s="80"/>
      <c r="H687" s="80"/>
      <c r="J687" s="80"/>
      <c r="K687" s="80"/>
      <c r="L687" s="80"/>
      <c r="M687" s="80"/>
    </row>
    <row r="688" spans="2:13">
      <c r="B688" s="79"/>
      <c r="C688" s="80"/>
      <c r="D688" s="80"/>
      <c r="E688" s="80"/>
      <c r="F688" s="80"/>
      <c r="G688" s="80"/>
      <c r="H688" s="80"/>
      <c r="J688" s="80"/>
      <c r="K688" s="80"/>
      <c r="L688" s="80"/>
      <c r="M688" s="80"/>
    </row>
    <row r="689" spans="2:13">
      <c r="B689" s="79"/>
      <c r="C689" s="80"/>
      <c r="D689" s="80"/>
      <c r="E689" s="80"/>
      <c r="F689" s="80"/>
      <c r="G689" s="80"/>
      <c r="H689" s="80"/>
      <c r="J689" s="80"/>
      <c r="K689" s="80"/>
      <c r="L689" s="80"/>
      <c r="M689" s="80"/>
    </row>
    <row r="690" spans="2:13">
      <c r="B690" s="79"/>
      <c r="C690" s="80"/>
      <c r="D690" s="80"/>
      <c r="E690" s="80"/>
      <c r="F690" s="80"/>
      <c r="G690" s="80"/>
      <c r="H690" s="80"/>
      <c r="J690" s="80"/>
      <c r="K690" s="80"/>
      <c r="L690" s="80"/>
      <c r="M690" s="80"/>
    </row>
    <row r="691" spans="2:13">
      <c r="B691" s="79"/>
      <c r="C691" s="80"/>
      <c r="D691" s="80"/>
      <c r="E691" s="80"/>
      <c r="F691" s="80"/>
      <c r="G691" s="80"/>
      <c r="H691" s="80"/>
      <c r="J691" s="80"/>
      <c r="K691" s="80"/>
      <c r="L691" s="80"/>
      <c r="M691" s="80"/>
    </row>
    <row r="692" spans="2:13">
      <c r="B692" s="79"/>
      <c r="C692" s="80"/>
      <c r="D692" s="80"/>
      <c r="E692" s="80"/>
      <c r="F692" s="80"/>
      <c r="G692" s="80"/>
      <c r="H692" s="80"/>
      <c r="J692" s="80"/>
      <c r="K692" s="80"/>
      <c r="L692" s="80"/>
      <c r="M692" s="80"/>
    </row>
    <row r="693" spans="2:13">
      <c r="B693" s="79"/>
      <c r="C693" s="80"/>
      <c r="D693" s="80"/>
      <c r="E693" s="80"/>
      <c r="F693" s="80"/>
      <c r="G693" s="80"/>
      <c r="H693" s="80"/>
      <c r="J693" s="80"/>
      <c r="K693" s="80"/>
      <c r="L693" s="80"/>
      <c r="M693" s="80"/>
    </row>
    <row r="694" spans="2:13">
      <c r="B694" s="79"/>
      <c r="C694" s="80"/>
      <c r="D694" s="80"/>
      <c r="E694" s="80"/>
      <c r="F694" s="80"/>
      <c r="G694" s="80"/>
      <c r="H694" s="80"/>
      <c r="J694" s="80"/>
      <c r="K694" s="80"/>
      <c r="L694" s="80"/>
      <c r="M694" s="80"/>
    </row>
    <row r="695" spans="2:13">
      <c r="B695" s="79"/>
      <c r="C695" s="80"/>
      <c r="D695" s="80"/>
      <c r="E695" s="80"/>
      <c r="F695" s="80"/>
      <c r="G695" s="80"/>
      <c r="H695" s="80"/>
      <c r="J695" s="80"/>
      <c r="K695" s="80"/>
      <c r="L695" s="80"/>
      <c r="M695" s="80"/>
    </row>
    <row r="696" spans="2:13">
      <c r="B696" s="79"/>
      <c r="C696" s="80"/>
      <c r="D696" s="80"/>
      <c r="E696" s="80"/>
      <c r="F696" s="80"/>
      <c r="G696" s="80"/>
      <c r="H696" s="80"/>
      <c r="J696" s="80"/>
      <c r="K696" s="80"/>
      <c r="L696" s="80"/>
      <c r="M696" s="80"/>
    </row>
    <row r="697" spans="2:13">
      <c r="B697" s="79"/>
      <c r="C697" s="80"/>
      <c r="D697" s="80"/>
      <c r="E697" s="80"/>
      <c r="F697" s="80"/>
      <c r="G697" s="80"/>
      <c r="H697" s="80"/>
      <c r="J697" s="80"/>
      <c r="K697" s="80"/>
      <c r="L697" s="80"/>
      <c r="M697" s="80"/>
    </row>
    <row r="698" spans="2:13">
      <c r="B698" s="79"/>
      <c r="C698" s="80"/>
      <c r="D698" s="80"/>
      <c r="E698" s="80"/>
      <c r="F698" s="80"/>
      <c r="G698" s="80"/>
      <c r="H698" s="80"/>
      <c r="J698" s="80"/>
      <c r="K698" s="80"/>
      <c r="L698" s="80"/>
      <c r="M698" s="80"/>
    </row>
    <row r="699" spans="2:13">
      <c r="B699" s="79"/>
      <c r="C699" s="80"/>
      <c r="D699" s="80"/>
      <c r="E699" s="80"/>
      <c r="F699" s="80"/>
      <c r="G699" s="80"/>
      <c r="H699" s="80"/>
      <c r="J699" s="80"/>
      <c r="K699" s="80"/>
      <c r="L699" s="80"/>
      <c r="M699" s="80"/>
    </row>
    <row r="700" spans="2:13">
      <c r="B700" s="79"/>
      <c r="C700" s="80"/>
      <c r="D700" s="80"/>
      <c r="E700" s="80"/>
      <c r="F700" s="80"/>
      <c r="G700" s="80"/>
      <c r="H700" s="80"/>
      <c r="J700" s="80"/>
      <c r="K700" s="80"/>
      <c r="L700" s="80"/>
      <c r="M700" s="80"/>
    </row>
    <row r="701" spans="2:13">
      <c r="B701" s="79"/>
      <c r="C701" s="80"/>
      <c r="D701" s="80"/>
      <c r="E701" s="80"/>
      <c r="F701" s="80"/>
      <c r="G701" s="80"/>
      <c r="H701" s="80"/>
      <c r="J701" s="80"/>
      <c r="K701" s="80"/>
      <c r="L701" s="80"/>
      <c r="M701" s="80"/>
    </row>
    <row r="702" spans="2:13">
      <c r="B702" s="79"/>
      <c r="C702" s="80"/>
      <c r="D702" s="80"/>
      <c r="E702" s="80"/>
      <c r="F702" s="80"/>
      <c r="G702" s="80"/>
      <c r="H702" s="80"/>
      <c r="J702" s="80"/>
      <c r="K702" s="80"/>
      <c r="L702" s="80"/>
      <c r="M702" s="80"/>
    </row>
    <row r="703" spans="2:13">
      <c r="B703" s="79"/>
      <c r="C703" s="80"/>
      <c r="D703" s="80"/>
      <c r="E703" s="80"/>
      <c r="F703" s="80"/>
      <c r="G703" s="80"/>
      <c r="H703" s="80"/>
      <c r="J703" s="80"/>
      <c r="K703" s="80"/>
      <c r="L703" s="80"/>
      <c r="M703" s="80"/>
    </row>
    <row r="704" spans="2:13">
      <c r="B704" s="79"/>
      <c r="C704" s="80"/>
      <c r="D704" s="80"/>
      <c r="E704" s="80"/>
      <c r="F704" s="80"/>
      <c r="G704" s="80"/>
      <c r="H704" s="80"/>
      <c r="J704" s="80"/>
      <c r="K704" s="80"/>
      <c r="L704" s="80"/>
      <c r="M704" s="80"/>
    </row>
    <row r="705" spans="2:13">
      <c r="B705" s="79"/>
      <c r="C705" s="80"/>
      <c r="D705" s="80"/>
      <c r="E705" s="80"/>
      <c r="F705" s="80"/>
      <c r="G705" s="80"/>
      <c r="H705" s="80"/>
      <c r="J705" s="80"/>
      <c r="K705" s="80"/>
      <c r="L705" s="80"/>
      <c r="M705" s="80"/>
    </row>
    <row r="706" spans="2:13">
      <c r="B706" s="79"/>
      <c r="C706" s="80"/>
      <c r="D706" s="80"/>
      <c r="E706" s="80"/>
      <c r="F706" s="80"/>
      <c r="G706" s="80"/>
      <c r="H706" s="80"/>
      <c r="J706" s="80"/>
      <c r="K706" s="80"/>
      <c r="L706" s="80"/>
      <c r="M706" s="80"/>
    </row>
    <row r="707" spans="2:13">
      <c r="B707" s="79"/>
      <c r="C707" s="80"/>
      <c r="D707" s="80"/>
      <c r="E707" s="80"/>
      <c r="F707" s="80"/>
      <c r="G707" s="80"/>
      <c r="H707" s="80"/>
      <c r="J707" s="80"/>
      <c r="K707" s="80"/>
      <c r="L707" s="80"/>
      <c r="M707" s="80"/>
    </row>
    <row r="708" spans="2:13">
      <c r="B708" s="79"/>
      <c r="C708" s="80"/>
      <c r="D708" s="80"/>
      <c r="E708" s="80"/>
      <c r="F708" s="80"/>
      <c r="G708" s="80"/>
      <c r="H708" s="80"/>
      <c r="J708" s="80"/>
      <c r="K708" s="80"/>
      <c r="L708" s="80"/>
      <c r="M708" s="80"/>
    </row>
    <row r="709" spans="2:13">
      <c r="B709" s="79"/>
      <c r="C709" s="80"/>
      <c r="D709" s="80"/>
      <c r="E709" s="80"/>
      <c r="F709" s="80"/>
      <c r="G709" s="80"/>
      <c r="H709" s="80"/>
      <c r="J709" s="80"/>
      <c r="K709" s="80"/>
      <c r="L709" s="80"/>
      <c r="M709" s="80"/>
    </row>
    <row r="710" spans="2:13">
      <c r="B710" s="79"/>
      <c r="C710" s="80"/>
      <c r="D710" s="80"/>
      <c r="E710" s="80"/>
      <c r="F710" s="80"/>
      <c r="G710" s="80"/>
      <c r="H710" s="80"/>
      <c r="J710" s="80"/>
      <c r="K710" s="80"/>
      <c r="L710" s="80"/>
      <c r="M710" s="80"/>
    </row>
    <row r="711" spans="2:13">
      <c r="B711" s="79"/>
      <c r="C711" s="80"/>
      <c r="D711" s="80"/>
      <c r="E711" s="80"/>
      <c r="F711" s="80"/>
      <c r="G711" s="80"/>
      <c r="H711" s="80"/>
      <c r="J711" s="80"/>
      <c r="K711" s="80"/>
      <c r="L711" s="80"/>
      <c r="M711" s="80"/>
    </row>
    <row r="712" spans="2:13">
      <c r="B712" s="79"/>
      <c r="C712" s="80"/>
      <c r="D712" s="80"/>
      <c r="E712" s="80"/>
      <c r="F712" s="80"/>
      <c r="G712" s="80"/>
      <c r="H712" s="80"/>
      <c r="J712" s="80"/>
      <c r="K712" s="80"/>
      <c r="L712" s="80"/>
      <c r="M712" s="80"/>
    </row>
    <row r="713" spans="2:13">
      <c r="B713" s="79"/>
      <c r="C713" s="80"/>
      <c r="D713" s="80"/>
      <c r="E713" s="80"/>
      <c r="F713" s="80"/>
      <c r="G713" s="80"/>
      <c r="H713" s="80"/>
      <c r="J713" s="80"/>
      <c r="K713" s="80"/>
      <c r="L713" s="80"/>
      <c r="M713" s="80"/>
    </row>
    <row r="714" spans="2:13">
      <c r="B714" s="79"/>
      <c r="C714" s="80"/>
      <c r="D714" s="80"/>
      <c r="E714" s="80"/>
      <c r="F714" s="80"/>
      <c r="G714" s="80"/>
      <c r="H714" s="80"/>
      <c r="J714" s="80"/>
      <c r="K714" s="80"/>
      <c r="L714" s="80"/>
      <c r="M714" s="80"/>
    </row>
    <row r="715" spans="2:13">
      <c r="B715" s="79"/>
      <c r="C715" s="80"/>
      <c r="D715" s="80"/>
      <c r="E715" s="80"/>
      <c r="F715" s="80"/>
      <c r="G715" s="80"/>
      <c r="H715" s="80"/>
      <c r="J715" s="80"/>
      <c r="K715" s="80"/>
      <c r="L715" s="80"/>
      <c r="M715" s="80"/>
    </row>
    <row r="716" spans="2:13">
      <c r="B716" s="79"/>
      <c r="C716" s="80"/>
      <c r="D716" s="80"/>
      <c r="E716" s="80"/>
      <c r="F716" s="80"/>
      <c r="G716" s="80"/>
      <c r="H716" s="80"/>
      <c r="J716" s="80"/>
      <c r="K716" s="80"/>
      <c r="L716" s="80"/>
      <c r="M716" s="80"/>
    </row>
    <row r="717" spans="2:13">
      <c r="B717" s="79"/>
      <c r="C717" s="80"/>
      <c r="D717" s="80"/>
      <c r="E717" s="80"/>
      <c r="F717" s="80"/>
      <c r="G717" s="80"/>
      <c r="H717" s="80"/>
      <c r="J717" s="80"/>
      <c r="K717" s="80"/>
      <c r="L717" s="80"/>
      <c r="M717" s="80"/>
    </row>
    <row r="718" spans="2:13">
      <c r="B718" s="79"/>
      <c r="C718" s="80"/>
      <c r="D718" s="80"/>
      <c r="E718" s="80"/>
      <c r="F718" s="80"/>
      <c r="G718" s="80"/>
      <c r="H718" s="80"/>
      <c r="J718" s="80"/>
      <c r="K718" s="80"/>
      <c r="L718" s="80"/>
      <c r="M718" s="80"/>
    </row>
    <row r="719" spans="2:13">
      <c r="B719" s="79"/>
      <c r="C719" s="80"/>
      <c r="D719" s="80"/>
      <c r="E719" s="80"/>
      <c r="F719" s="80"/>
      <c r="G719" s="80"/>
      <c r="H719" s="80"/>
      <c r="J719" s="80"/>
      <c r="K719" s="80"/>
      <c r="L719" s="80"/>
      <c r="M719" s="80"/>
    </row>
    <row r="720" spans="2:13">
      <c r="B720" s="79"/>
      <c r="C720" s="80"/>
      <c r="D720" s="80"/>
      <c r="E720" s="80"/>
      <c r="F720" s="80"/>
      <c r="G720" s="80"/>
      <c r="H720" s="80"/>
      <c r="J720" s="80"/>
      <c r="K720" s="80"/>
      <c r="L720" s="80"/>
      <c r="M720" s="80"/>
    </row>
    <row r="721" spans="2:13">
      <c r="B721" s="79"/>
      <c r="C721" s="80"/>
      <c r="D721" s="80"/>
      <c r="E721" s="80"/>
      <c r="F721" s="80"/>
      <c r="G721" s="80"/>
      <c r="H721" s="80"/>
      <c r="J721" s="80"/>
      <c r="K721" s="80"/>
      <c r="L721" s="80"/>
      <c r="M721" s="80"/>
    </row>
    <row r="722" spans="2:13">
      <c r="B722" s="79"/>
      <c r="C722" s="80"/>
      <c r="D722" s="80"/>
      <c r="E722" s="80"/>
      <c r="F722" s="80"/>
      <c r="G722" s="80"/>
      <c r="H722" s="80"/>
      <c r="J722" s="80"/>
      <c r="K722" s="80"/>
      <c r="L722" s="80"/>
      <c r="M722" s="80"/>
    </row>
    <row r="723" spans="2:13">
      <c r="B723" s="79"/>
      <c r="C723" s="80"/>
      <c r="D723" s="80"/>
      <c r="E723" s="80"/>
      <c r="F723" s="80"/>
      <c r="G723" s="80"/>
      <c r="H723" s="80"/>
      <c r="J723" s="80"/>
      <c r="K723" s="80"/>
      <c r="L723" s="80"/>
      <c r="M723" s="80"/>
    </row>
    <row r="724" spans="2:13">
      <c r="B724" s="79"/>
      <c r="C724" s="80"/>
      <c r="D724" s="80"/>
      <c r="E724" s="80"/>
      <c r="F724" s="80"/>
      <c r="G724" s="80"/>
      <c r="H724" s="80"/>
      <c r="J724" s="80"/>
      <c r="K724" s="80"/>
      <c r="L724" s="80"/>
      <c r="M724" s="80"/>
    </row>
    <row r="725" spans="2:13">
      <c r="B725" s="79"/>
      <c r="C725" s="80"/>
      <c r="D725" s="80"/>
      <c r="E725" s="80"/>
      <c r="F725" s="80"/>
      <c r="G725" s="80"/>
      <c r="H725" s="80"/>
      <c r="J725" s="80"/>
      <c r="K725" s="80"/>
      <c r="L725" s="80"/>
      <c r="M725" s="80"/>
    </row>
    <row r="726" spans="2:13">
      <c r="B726" s="79"/>
      <c r="C726" s="80"/>
      <c r="D726" s="80"/>
      <c r="E726" s="80"/>
      <c r="F726" s="80"/>
      <c r="G726" s="80"/>
      <c r="H726" s="80"/>
      <c r="J726" s="80"/>
      <c r="K726" s="80"/>
      <c r="L726" s="80"/>
      <c r="M726" s="80"/>
    </row>
    <row r="727" spans="2:13">
      <c r="B727" s="79"/>
      <c r="C727" s="80"/>
      <c r="D727" s="80"/>
      <c r="E727" s="80"/>
      <c r="F727" s="80"/>
      <c r="G727" s="80"/>
      <c r="H727" s="80"/>
      <c r="J727" s="80"/>
      <c r="K727" s="80"/>
      <c r="L727" s="80"/>
      <c r="M727" s="80"/>
    </row>
    <row r="728" spans="2:13">
      <c r="B728" s="79"/>
      <c r="C728" s="80"/>
      <c r="D728" s="80"/>
      <c r="E728" s="80"/>
      <c r="F728" s="80"/>
      <c r="G728" s="80"/>
      <c r="H728" s="80"/>
      <c r="J728" s="80"/>
      <c r="K728" s="80"/>
      <c r="L728" s="80"/>
      <c r="M728" s="80"/>
    </row>
    <row r="729" spans="2:13">
      <c r="B729" s="79"/>
      <c r="C729" s="80"/>
      <c r="D729" s="80"/>
      <c r="E729" s="80"/>
      <c r="F729" s="80"/>
      <c r="G729" s="80"/>
      <c r="H729" s="80"/>
      <c r="J729" s="80"/>
      <c r="K729" s="80"/>
      <c r="L729" s="80"/>
      <c r="M729" s="80"/>
    </row>
    <row r="730" spans="2:13">
      <c r="B730" s="79"/>
      <c r="C730" s="80"/>
      <c r="D730" s="80"/>
      <c r="E730" s="80"/>
      <c r="F730" s="80"/>
      <c r="G730" s="80"/>
      <c r="H730" s="80"/>
      <c r="J730" s="80"/>
      <c r="K730" s="80"/>
      <c r="L730" s="80"/>
      <c r="M730" s="80"/>
    </row>
    <row r="731" spans="2:13">
      <c r="B731" s="79"/>
      <c r="C731" s="80"/>
      <c r="D731" s="80"/>
      <c r="E731" s="80"/>
      <c r="F731" s="80"/>
      <c r="G731" s="80"/>
      <c r="H731" s="80"/>
      <c r="J731" s="80"/>
      <c r="K731" s="80"/>
      <c r="L731" s="80"/>
      <c r="M731" s="80"/>
    </row>
    <row r="732" spans="2:13">
      <c r="B732" s="79"/>
      <c r="C732" s="80"/>
      <c r="D732" s="80"/>
      <c r="E732" s="80"/>
      <c r="F732" s="80"/>
      <c r="G732" s="80"/>
      <c r="H732" s="80"/>
      <c r="J732" s="80"/>
      <c r="K732" s="80"/>
      <c r="L732" s="80"/>
      <c r="M732" s="80"/>
    </row>
    <row r="733" spans="2:13">
      <c r="B733" s="79"/>
      <c r="C733" s="80"/>
      <c r="D733" s="80"/>
      <c r="E733" s="80"/>
      <c r="F733" s="80"/>
      <c r="G733" s="80"/>
      <c r="H733" s="80"/>
      <c r="J733" s="80"/>
      <c r="K733" s="80"/>
      <c r="L733" s="80"/>
      <c r="M733" s="80"/>
    </row>
    <row r="734" spans="2:13">
      <c r="B734" s="79"/>
      <c r="C734" s="80"/>
      <c r="D734" s="80"/>
      <c r="E734" s="80"/>
      <c r="F734" s="80"/>
      <c r="G734" s="80"/>
      <c r="H734" s="80"/>
      <c r="J734" s="80"/>
      <c r="K734" s="80"/>
      <c r="L734" s="80"/>
      <c r="M734" s="80"/>
    </row>
    <row r="735" spans="2:13">
      <c r="B735" s="79"/>
      <c r="C735" s="80"/>
      <c r="D735" s="80"/>
      <c r="E735" s="80"/>
      <c r="F735" s="80"/>
      <c r="G735" s="80"/>
      <c r="H735" s="80"/>
      <c r="J735" s="80"/>
      <c r="K735" s="80"/>
      <c r="L735" s="80"/>
      <c r="M735" s="80"/>
    </row>
    <row r="736" spans="2:13">
      <c r="B736" s="79"/>
      <c r="C736" s="80"/>
      <c r="D736" s="80"/>
      <c r="E736" s="80"/>
      <c r="F736" s="80"/>
      <c r="G736" s="80"/>
      <c r="H736" s="80"/>
      <c r="J736" s="80"/>
      <c r="K736" s="80"/>
      <c r="L736" s="80"/>
      <c r="M736" s="80"/>
    </row>
    <row r="737" spans="2:13">
      <c r="B737" s="79"/>
      <c r="C737" s="80"/>
      <c r="D737" s="80"/>
      <c r="E737" s="80"/>
      <c r="F737" s="80"/>
      <c r="G737" s="80"/>
      <c r="H737" s="80"/>
      <c r="J737" s="80"/>
      <c r="K737" s="80"/>
      <c r="L737" s="80"/>
      <c r="M737" s="80"/>
    </row>
    <row r="738" spans="2:13">
      <c r="B738" s="79"/>
      <c r="C738" s="80"/>
      <c r="D738" s="80"/>
      <c r="E738" s="80"/>
      <c r="F738" s="80"/>
      <c r="G738" s="80"/>
      <c r="H738" s="80"/>
      <c r="J738" s="80"/>
      <c r="K738" s="80"/>
      <c r="L738" s="80"/>
      <c r="M738" s="80"/>
    </row>
    <row r="739" spans="2:13">
      <c r="B739" s="79"/>
      <c r="C739" s="80"/>
      <c r="D739" s="80"/>
      <c r="E739" s="80"/>
      <c r="F739" s="80"/>
      <c r="G739" s="80"/>
      <c r="H739" s="80"/>
      <c r="J739" s="80"/>
      <c r="K739" s="80"/>
      <c r="L739" s="80"/>
      <c r="M739" s="80"/>
    </row>
    <row r="740" spans="2:13">
      <c r="B740" s="79"/>
      <c r="C740" s="80"/>
      <c r="D740" s="80"/>
      <c r="E740" s="80"/>
      <c r="F740" s="80"/>
      <c r="G740" s="80"/>
      <c r="H740" s="80"/>
      <c r="J740" s="80"/>
      <c r="K740" s="80"/>
      <c r="L740" s="80"/>
      <c r="M740" s="80"/>
    </row>
    <row r="741" spans="2:13">
      <c r="B741" s="79"/>
      <c r="C741" s="80"/>
      <c r="D741" s="80"/>
      <c r="E741" s="80"/>
      <c r="F741" s="80"/>
      <c r="G741" s="80"/>
      <c r="H741" s="80"/>
      <c r="J741" s="80"/>
      <c r="K741" s="80"/>
      <c r="L741" s="80"/>
      <c r="M741" s="80"/>
    </row>
    <row r="742" spans="2:13">
      <c r="B742" s="79"/>
      <c r="C742" s="80"/>
      <c r="D742" s="80"/>
      <c r="E742" s="80"/>
      <c r="F742" s="80"/>
      <c r="G742" s="80"/>
      <c r="H742" s="80"/>
      <c r="J742" s="80"/>
      <c r="K742" s="80"/>
      <c r="L742" s="80"/>
      <c r="M742" s="80"/>
    </row>
    <row r="743" spans="2:13">
      <c r="B743" s="79"/>
      <c r="C743" s="80"/>
      <c r="D743" s="80"/>
      <c r="E743" s="80"/>
      <c r="F743" s="80"/>
      <c r="G743" s="80"/>
      <c r="H743" s="80"/>
      <c r="J743" s="80"/>
      <c r="K743" s="80"/>
      <c r="L743" s="80"/>
      <c r="M743" s="80"/>
    </row>
    <row r="744" spans="2:13">
      <c r="B744" s="79"/>
      <c r="C744" s="80"/>
      <c r="D744" s="80"/>
      <c r="E744" s="80"/>
      <c r="F744" s="80"/>
      <c r="G744" s="80"/>
      <c r="H744" s="80"/>
      <c r="J744" s="80"/>
      <c r="K744" s="80"/>
      <c r="L744" s="80"/>
      <c r="M744" s="80"/>
    </row>
    <row r="745" spans="2:13">
      <c r="B745" s="79"/>
      <c r="C745" s="80"/>
      <c r="D745" s="80"/>
      <c r="E745" s="80"/>
      <c r="F745" s="80"/>
      <c r="G745" s="80"/>
      <c r="H745" s="80"/>
      <c r="J745" s="80"/>
      <c r="K745" s="80"/>
      <c r="L745" s="80"/>
      <c r="M745" s="80"/>
    </row>
    <row r="746" spans="2:13">
      <c r="B746" s="79"/>
      <c r="C746" s="80"/>
      <c r="D746" s="80"/>
      <c r="E746" s="80"/>
      <c r="F746" s="80"/>
      <c r="G746" s="80"/>
      <c r="H746" s="80"/>
      <c r="J746" s="80"/>
      <c r="K746" s="80"/>
      <c r="L746" s="80"/>
      <c r="M746" s="80"/>
    </row>
    <row r="747" spans="2:13">
      <c r="B747" s="79"/>
      <c r="C747" s="80"/>
      <c r="D747" s="80"/>
      <c r="E747" s="80"/>
      <c r="F747" s="80"/>
      <c r="G747" s="80"/>
      <c r="H747" s="80"/>
      <c r="J747" s="80"/>
      <c r="K747" s="80"/>
      <c r="L747" s="80"/>
      <c r="M747" s="80"/>
    </row>
    <row r="748" spans="2:13">
      <c r="B748" s="79"/>
      <c r="C748" s="80"/>
      <c r="D748" s="80"/>
      <c r="E748" s="80"/>
      <c r="F748" s="80"/>
      <c r="G748" s="80"/>
      <c r="H748" s="80"/>
      <c r="J748" s="80"/>
      <c r="K748" s="80"/>
      <c r="L748" s="80"/>
      <c r="M748" s="80"/>
    </row>
    <row r="749" spans="2:13">
      <c r="B749" s="79"/>
      <c r="C749" s="80"/>
      <c r="D749" s="80"/>
      <c r="E749" s="80"/>
      <c r="F749" s="80"/>
      <c r="G749" s="80"/>
      <c r="H749" s="80"/>
      <c r="J749" s="80"/>
      <c r="K749" s="80"/>
      <c r="L749" s="80"/>
      <c r="M749" s="80"/>
    </row>
    <row r="750" spans="2:13">
      <c r="B750" s="79"/>
      <c r="C750" s="80"/>
      <c r="D750" s="80"/>
      <c r="E750" s="80"/>
      <c r="F750" s="80"/>
      <c r="G750" s="80"/>
      <c r="H750" s="80"/>
      <c r="J750" s="80"/>
      <c r="K750" s="80"/>
      <c r="L750" s="80"/>
      <c r="M750" s="80"/>
    </row>
    <row r="751" spans="2:13">
      <c r="B751" s="79"/>
      <c r="C751" s="80"/>
      <c r="D751" s="80"/>
      <c r="E751" s="80"/>
      <c r="F751" s="80"/>
      <c r="G751" s="80"/>
      <c r="H751" s="80"/>
      <c r="J751" s="80"/>
      <c r="K751" s="80"/>
      <c r="L751" s="80"/>
      <c r="M751" s="80"/>
    </row>
    <row r="752" spans="2:13">
      <c r="B752" s="79"/>
      <c r="C752" s="80"/>
      <c r="D752" s="80"/>
      <c r="E752" s="80"/>
      <c r="F752" s="80"/>
      <c r="G752" s="80"/>
      <c r="H752" s="80"/>
      <c r="J752" s="80"/>
      <c r="K752" s="80"/>
      <c r="L752" s="80"/>
      <c r="M752" s="80"/>
    </row>
    <row r="753" spans="2:13">
      <c r="B753" s="79"/>
      <c r="C753" s="80"/>
      <c r="D753" s="80"/>
      <c r="E753" s="80"/>
      <c r="F753" s="80"/>
      <c r="G753" s="80"/>
      <c r="H753" s="80"/>
      <c r="J753" s="80"/>
      <c r="K753" s="80"/>
      <c r="L753" s="80"/>
      <c r="M753" s="80"/>
    </row>
    <row r="754" spans="2:13">
      <c r="B754" s="79"/>
      <c r="C754" s="80"/>
      <c r="D754" s="80"/>
      <c r="E754" s="80"/>
      <c r="F754" s="80"/>
      <c r="G754" s="80"/>
      <c r="H754" s="80"/>
      <c r="J754" s="80"/>
      <c r="K754" s="80"/>
      <c r="L754" s="80"/>
      <c r="M754" s="80"/>
    </row>
    <row r="755" spans="2:13">
      <c r="B755" s="79"/>
      <c r="C755" s="80"/>
      <c r="D755" s="80"/>
      <c r="E755" s="80"/>
      <c r="F755" s="80"/>
      <c r="G755" s="80"/>
      <c r="H755" s="80"/>
      <c r="J755" s="80"/>
      <c r="K755" s="80"/>
      <c r="L755" s="80"/>
      <c r="M755" s="80"/>
    </row>
    <row r="756" spans="2:13">
      <c r="B756" s="79"/>
      <c r="C756" s="80"/>
      <c r="D756" s="80"/>
      <c r="E756" s="80"/>
      <c r="F756" s="80"/>
      <c r="G756" s="80"/>
      <c r="H756" s="80"/>
      <c r="J756" s="80"/>
      <c r="K756" s="80"/>
      <c r="L756" s="80"/>
      <c r="M756" s="80"/>
    </row>
    <row r="757" spans="2:13">
      <c r="B757" s="79"/>
      <c r="C757" s="80"/>
      <c r="D757" s="80"/>
      <c r="E757" s="80"/>
      <c r="F757" s="80"/>
      <c r="G757" s="80"/>
      <c r="H757" s="80"/>
      <c r="J757" s="80"/>
      <c r="K757" s="80"/>
      <c r="L757" s="80"/>
      <c r="M757" s="80"/>
    </row>
    <row r="758" spans="2:13">
      <c r="B758" s="79"/>
      <c r="C758" s="80"/>
      <c r="D758" s="80"/>
      <c r="E758" s="80"/>
      <c r="F758" s="80"/>
      <c r="G758" s="80"/>
      <c r="H758" s="80"/>
      <c r="J758" s="80"/>
      <c r="K758" s="80"/>
      <c r="L758" s="80"/>
      <c r="M758" s="80"/>
    </row>
    <row r="759" spans="2:13">
      <c r="B759" s="79"/>
      <c r="C759" s="80"/>
      <c r="D759" s="80"/>
      <c r="E759" s="80"/>
      <c r="F759" s="80"/>
      <c r="G759" s="80"/>
      <c r="H759" s="80"/>
      <c r="J759" s="80"/>
      <c r="K759" s="80"/>
      <c r="L759" s="80"/>
      <c r="M759" s="80"/>
    </row>
    <row r="760" spans="2:13">
      <c r="B760" s="79"/>
      <c r="C760" s="80"/>
      <c r="D760" s="80"/>
      <c r="E760" s="80"/>
      <c r="F760" s="80"/>
      <c r="G760" s="80"/>
      <c r="H760" s="80"/>
      <c r="J760" s="80"/>
      <c r="K760" s="80"/>
      <c r="L760" s="80"/>
      <c r="M760" s="80"/>
    </row>
    <row r="761" spans="2:13">
      <c r="B761" s="79"/>
      <c r="C761" s="80"/>
      <c r="D761" s="80"/>
      <c r="E761" s="80"/>
      <c r="F761" s="80"/>
      <c r="G761" s="80"/>
      <c r="H761" s="80"/>
      <c r="J761" s="80"/>
      <c r="K761" s="80"/>
      <c r="L761" s="80"/>
      <c r="M761" s="80"/>
    </row>
    <row r="762" spans="2:13">
      <c r="B762" s="79"/>
      <c r="C762" s="80"/>
      <c r="D762" s="80"/>
      <c r="E762" s="80"/>
      <c r="F762" s="80"/>
      <c r="G762" s="80"/>
      <c r="H762" s="80"/>
      <c r="J762" s="80"/>
      <c r="K762" s="80"/>
      <c r="L762" s="80"/>
      <c r="M762" s="80"/>
    </row>
    <row r="763" spans="2:13">
      <c r="B763" s="79"/>
      <c r="C763" s="80"/>
      <c r="D763" s="80"/>
      <c r="E763" s="80"/>
      <c r="F763" s="80"/>
      <c r="G763" s="80"/>
      <c r="H763" s="80"/>
      <c r="J763" s="80"/>
      <c r="K763" s="80"/>
      <c r="L763" s="80"/>
      <c r="M763" s="80"/>
    </row>
    <row r="764" spans="2:13">
      <c r="B764" s="79"/>
      <c r="C764" s="80"/>
      <c r="D764" s="80"/>
      <c r="E764" s="80"/>
      <c r="F764" s="80"/>
      <c r="G764" s="80"/>
      <c r="H764" s="80"/>
      <c r="J764" s="80"/>
      <c r="K764" s="80"/>
      <c r="L764" s="80"/>
      <c r="M764" s="80"/>
    </row>
    <row r="765" spans="2:13">
      <c r="B765" s="79"/>
      <c r="C765" s="80"/>
      <c r="D765" s="80"/>
      <c r="E765" s="80"/>
      <c r="F765" s="80"/>
      <c r="G765" s="80"/>
      <c r="H765" s="80"/>
      <c r="J765" s="80"/>
      <c r="K765" s="80"/>
      <c r="L765" s="80"/>
      <c r="M765" s="80"/>
    </row>
    <row r="766" spans="2:13">
      <c r="B766" s="79"/>
      <c r="C766" s="80"/>
      <c r="D766" s="80"/>
      <c r="E766" s="80"/>
      <c r="F766" s="80"/>
      <c r="G766" s="80"/>
      <c r="H766" s="80"/>
      <c r="J766" s="80"/>
      <c r="K766" s="80"/>
      <c r="L766" s="80"/>
      <c r="M766" s="80"/>
    </row>
    <row r="767" spans="2:13">
      <c r="B767" s="79"/>
      <c r="C767" s="80"/>
      <c r="D767" s="80"/>
      <c r="E767" s="80"/>
      <c r="F767" s="80"/>
      <c r="G767" s="80"/>
      <c r="H767" s="80"/>
      <c r="J767" s="80"/>
      <c r="K767" s="80"/>
      <c r="L767" s="80"/>
      <c r="M767" s="80"/>
    </row>
    <row r="768" spans="2:13">
      <c r="B768" s="79"/>
      <c r="C768" s="80"/>
      <c r="D768" s="80"/>
      <c r="E768" s="80"/>
      <c r="F768" s="80"/>
      <c r="G768" s="80"/>
      <c r="H768" s="80"/>
      <c r="J768" s="80"/>
      <c r="K768" s="80"/>
      <c r="L768" s="80"/>
      <c r="M768" s="80"/>
    </row>
    <row r="769" spans="2:13">
      <c r="B769" s="79"/>
      <c r="C769" s="80"/>
      <c r="D769" s="80"/>
      <c r="E769" s="80"/>
      <c r="F769" s="80"/>
      <c r="G769" s="80"/>
      <c r="H769" s="80"/>
      <c r="J769" s="80"/>
      <c r="K769" s="80"/>
      <c r="L769" s="80"/>
      <c r="M769" s="80"/>
    </row>
    <row r="770" spans="2:13">
      <c r="B770" s="79"/>
      <c r="C770" s="80"/>
      <c r="D770" s="80"/>
      <c r="E770" s="80"/>
      <c r="F770" s="80"/>
      <c r="G770" s="80"/>
      <c r="H770" s="80"/>
      <c r="J770" s="80"/>
      <c r="K770" s="80"/>
      <c r="L770" s="80"/>
      <c r="M770" s="80"/>
    </row>
    <row r="771" spans="2:13">
      <c r="B771" s="79"/>
      <c r="C771" s="80"/>
      <c r="D771" s="80"/>
      <c r="E771" s="80"/>
      <c r="F771" s="80"/>
      <c r="G771" s="80"/>
      <c r="H771" s="80"/>
      <c r="J771" s="80"/>
      <c r="K771" s="80"/>
      <c r="L771" s="80"/>
      <c r="M771" s="80"/>
    </row>
    <row r="772" spans="2:13">
      <c r="B772" s="79"/>
      <c r="C772" s="80"/>
      <c r="D772" s="80"/>
      <c r="E772" s="80"/>
      <c r="F772" s="80"/>
      <c r="G772" s="80"/>
      <c r="H772" s="80"/>
      <c r="J772" s="80"/>
      <c r="K772" s="80"/>
      <c r="L772" s="80"/>
      <c r="M772" s="80"/>
    </row>
    <row r="773" spans="2:13">
      <c r="B773" s="79"/>
      <c r="C773" s="80"/>
      <c r="D773" s="80"/>
      <c r="E773" s="80"/>
      <c r="F773" s="80"/>
      <c r="G773" s="80"/>
      <c r="H773" s="80"/>
      <c r="J773" s="80"/>
      <c r="K773" s="80"/>
      <c r="L773" s="80"/>
      <c r="M773" s="80"/>
    </row>
    <row r="774" spans="2:13">
      <c r="B774" s="79"/>
      <c r="C774" s="80"/>
      <c r="D774" s="80"/>
      <c r="E774" s="80"/>
      <c r="F774" s="80"/>
      <c r="G774" s="80"/>
      <c r="H774" s="80"/>
      <c r="J774" s="80"/>
      <c r="K774" s="80"/>
      <c r="L774" s="80"/>
      <c r="M774" s="80"/>
    </row>
    <row r="775" spans="2:13">
      <c r="B775" s="79"/>
      <c r="C775" s="80"/>
      <c r="D775" s="80"/>
      <c r="E775" s="80"/>
      <c r="F775" s="80"/>
      <c r="G775" s="80"/>
      <c r="H775" s="80"/>
      <c r="J775" s="80"/>
      <c r="K775" s="80"/>
      <c r="L775" s="80"/>
      <c r="M775" s="80"/>
    </row>
    <row r="776" spans="2:13">
      <c r="B776" s="79"/>
      <c r="C776" s="80"/>
      <c r="D776" s="80"/>
      <c r="E776" s="80"/>
      <c r="F776" s="80"/>
      <c r="G776" s="80"/>
      <c r="H776" s="80"/>
      <c r="J776" s="80"/>
      <c r="K776" s="80"/>
      <c r="L776" s="80"/>
      <c r="M776" s="80"/>
    </row>
    <row r="777" spans="2:13">
      <c r="B777" s="79"/>
      <c r="C777" s="80"/>
      <c r="D777" s="80"/>
      <c r="E777" s="80"/>
      <c r="F777" s="80"/>
      <c r="G777" s="80"/>
      <c r="H777" s="80"/>
      <c r="J777" s="80"/>
      <c r="K777" s="80"/>
      <c r="L777" s="80"/>
      <c r="M777" s="80"/>
    </row>
    <row r="778" spans="2:13">
      <c r="B778" s="79"/>
      <c r="C778" s="80"/>
      <c r="D778" s="80"/>
      <c r="E778" s="80"/>
      <c r="F778" s="80"/>
      <c r="G778" s="80"/>
      <c r="H778" s="80"/>
      <c r="J778" s="80"/>
      <c r="K778" s="80"/>
      <c r="L778" s="80"/>
      <c r="M778" s="80"/>
    </row>
    <row r="779" spans="2:13">
      <c r="B779" s="79"/>
      <c r="C779" s="80"/>
      <c r="D779" s="80"/>
      <c r="E779" s="80"/>
      <c r="F779" s="80"/>
      <c r="G779" s="80"/>
      <c r="H779" s="80"/>
      <c r="J779" s="80"/>
      <c r="K779" s="80"/>
      <c r="L779" s="80"/>
      <c r="M779" s="80"/>
    </row>
    <row r="780" spans="2:13">
      <c r="B780" s="79"/>
      <c r="C780" s="80"/>
      <c r="D780" s="80"/>
      <c r="E780" s="80"/>
      <c r="F780" s="80"/>
      <c r="G780" s="80"/>
      <c r="H780" s="80"/>
      <c r="J780" s="80"/>
      <c r="K780" s="80"/>
      <c r="L780" s="80"/>
      <c r="M780" s="80"/>
    </row>
    <row r="781" spans="2:13">
      <c r="B781" s="79"/>
      <c r="C781" s="80"/>
      <c r="D781" s="80"/>
      <c r="E781" s="80"/>
      <c r="F781" s="80"/>
      <c r="G781" s="80"/>
      <c r="H781" s="80"/>
      <c r="J781" s="80"/>
      <c r="K781" s="80"/>
      <c r="L781" s="80"/>
      <c r="M781" s="80"/>
    </row>
    <row r="782" spans="2:13">
      <c r="B782" s="79"/>
      <c r="C782" s="80"/>
      <c r="D782" s="80"/>
      <c r="E782" s="80"/>
      <c r="F782" s="80"/>
      <c r="G782" s="80"/>
      <c r="H782" s="80"/>
      <c r="J782" s="80"/>
      <c r="K782" s="80"/>
      <c r="L782" s="80"/>
      <c r="M782" s="80"/>
    </row>
    <row r="783" spans="2:13">
      <c r="B783" s="79"/>
      <c r="C783" s="80"/>
      <c r="D783" s="80"/>
      <c r="E783" s="80"/>
      <c r="F783" s="80"/>
      <c r="G783" s="80"/>
      <c r="H783" s="80"/>
      <c r="J783" s="80"/>
      <c r="K783" s="80"/>
      <c r="L783" s="80"/>
      <c r="M783" s="80"/>
    </row>
    <row r="784" spans="2:13">
      <c r="B784" s="79"/>
      <c r="C784" s="80"/>
      <c r="D784" s="80"/>
      <c r="E784" s="80"/>
      <c r="F784" s="80"/>
      <c r="G784" s="80"/>
      <c r="H784" s="80"/>
      <c r="J784" s="80"/>
      <c r="K784" s="80"/>
      <c r="L784" s="80"/>
      <c r="M784" s="80"/>
    </row>
    <row r="785" spans="2:13">
      <c r="B785" s="79"/>
      <c r="C785" s="80"/>
      <c r="D785" s="80"/>
      <c r="E785" s="80"/>
      <c r="F785" s="80"/>
      <c r="G785" s="80"/>
      <c r="H785" s="80"/>
      <c r="J785" s="80"/>
      <c r="K785" s="80"/>
      <c r="L785" s="80"/>
      <c r="M785" s="80"/>
    </row>
    <row r="786" spans="2:13">
      <c r="B786" s="79"/>
      <c r="C786" s="80"/>
      <c r="D786" s="80"/>
      <c r="E786" s="80"/>
      <c r="F786" s="80"/>
      <c r="G786" s="80"/>
      <c r="H786" s="80"/>
      <c r="J786" s="80"/>
      <c r="K786" s="80"/>
      <c r="L786" s="80"/>
      <c r="M786" s="80"/>
    </row>
    <row r="787" spans="2:13">
      <c r="B787" s="79"/>
      <c r="C787" s="80"/>
      <c r="D787" s="80"/>
      <c r="E787" s="80"/>
      <c r="F787" s="80"/>
      <c r="G787" s="80"/>
      <c r="H787" s="80"/>
      <c r="J787" s="80"/>
      <c r="K787" s="80"/>
      <c r="L787" s="80"/>
      <c r="M787" s="80"/>
    </row>
    <row r="788" spans="2:13">
      <c r="B788" s="79"/>
      <c r="C788" s="80"/>
      <c r="D788" s="80"/>
      <c r="E788" s="80"/>
      <c r="F788" s="80"/>
      <c r="G788" s="80"/>
      <c r="H788" s="80"/>
      <c r="J788" s="80"/>
      <c r="K788" s="80"/>
      <c r="L788" s="80"/>
      <c r="M788" s="80"/>
    </row>
    <row r="789" spans="2:13">
      <c r="B789" s="79"/>
      <c r="C789" s="80"/>
      <c r="D789" s="80"/>
      <c r="E789" s="80"/>
      <c r="F789" s="80"/>
      <c r="G789" s="80"/>
      <c r="H789" s="80"/>
      <c r="J789" s="80"/>
      <c r="K789" s="80"/>
      <c r="L789" s="80"/>
      <c r="M789" s="80"/>
    </row>
    <row r="790" spans="2:13">
      <c r="B790" s="79"/>
      <c r="C790" s="80"/>
      <c r="D790" s="80"/>
      <c r="E790" s="80"/>
      <c r="F790" s="80"/>
      <c r="G790" s="80"/>
      <c r="H790" s="80"/>
      <c r="J790" s="80"/>
      <c r="K790" s="80"/>
      <c r="L790" s="80"/>
      <c r="M790" s="80"/>
    </row>
    <row r="791" spans="2:13">
      <c r="B791" s="79"/>
      <c r="C791" s="80"/>
      <c r="D791" s="80"/>
      <c r="E791" s="80"/>
      <c r="F791" s="80"/>
      <c r="G791" s="80"/>
      <c r="H791" s="80"/>
      <c r="J791" s="80"/>
      <c r="K791" s="80"/>
      <c r="L791" s="80"/>
      <c r="M791" s="80"/>
    </row>
    <row r="792" spans="2:13">
      <c r="B792" s="79"/>
      <c r="C792" s="80"/>
      <c r="D792" s="80"/>
      <c r="E792" s="80"/>
      <c r="F792" s="80"/>
      <c r="G792" s="80"/>
      <c r="H792" s="80"/>
      <c r="J792" s="80"/>
      <c r="K792" s="80"/>
      <c r="L792" s="80"/>
      <c r="M792" s="80"/>
    </row>
    <row r="793" spans="2:13">
      <c r="B793" s="79"/>
      <c r="C793" s="80"/>
      <c r="D793" s="80"/>
      <c r="E793" s="80"/>
      <c r="F793" s="80"/>
      <c r="G793" s="80"/>
      <c r="H793" s="80"/>
      <c r="J793" s="80"/>
      <c r="K793" s="80"/>
      <c r="L793" s="80"/>
      <c r="M793" s="80"/>
    </row>
    <row r="794" spans="2:13">
      <c r="B794" s="79"/>
      <c r="C794" s="80"/>
      <c r="D794" s="80"/>
      <c r="E794" s="80"/>
      <c r="F794" s="80"/>
      <c r="G794" s="80"/>
      <c r="H794" s="80"/>
      <c r="J794" s="80"/>
      <c r="K794" s="80"/>
      <c r="L794" s="80"/>
      <c r="M794" s="80"/>
    </row>
    <row r="795" spans="2:13">
      <c r="B795" s="79"/>
      <c r="C795" s="80"/>
      <c r="D795" s="80"/>
      <c r="E795" s="80"/>
      <c r="F795" s="80"/>
      <c r="G795" s="80"/>
      <c r="H795" s="80"/>
      <c r="J795" s="80"/>
      <c r="K795" s="80"/>
      <c r="L795" s="80"/>
      <c r="M795" s="80"/>
    </row>
    <row r="796" spans="2:13">
      <c r="B796" s="79"/>
      <c r="C796" s="80"/>
      <c r="D796" s="80"/>
      <c r="E796" s="80"/>
      <c r="F796" s="80"/>
      <c r="G796" s="80"/>
      <c r="H796" s="80"/>
      <c r="J796" s="80"/>
      <c r="K796" s="80"/>
      <c r="L796" s="80"/>
      <c r="M796" s="80"/>
    </row>
    <row r="797" spans="2:13">
      <c r="B797" s="79"/>
      <c r="C797" s="80"/>
      <c r="D797" s="80"/>
      <c r="E797" s="80"/>
      <c r="F797" s="80"/>
      <c r="G797" s="80"/>
      <c r="H797" s="80"/>
      <c r="J797" s="80"/>
      <c r="K797" s="80"/>
      <c r="L797" s="80"/>
      <c r="M797" s="80"/>
    </row>
    <row r="798" spans="2:13">
      <c r="B798" s="79"/>
      <c r="C798" s="80"/>
      <c r="D798" s="80"/>
      <c r="E798" s="80"/>
      <c r="F798" s="80"/>
      <c r="G798" s="80"/>
      <c r="H798" s="80"/>
      <c r="J798" s="80"/>
      <c r="K798" s="80"/>
      <c r="L798" s="80"/>
      <c r="M798" s="80"/>
    </row>
    <row r="799" spans="2:13">
      <c r="B799" s="79"/>
      <c r="C799" s="80"/>
      <c r="D799" s="80"/>
      <c r="E799" s="80"/>
      <c r="F799" s="80"/>
      <c r="G799" s="80"/>
      <c r="H799" s="80"/>
      <c r="J799" s="80"/>
      <c r="K799" s="80"/>
      <c r="L799" s="80"/>
      <c r="M799" s="80"/>
    </row>
    <row r="800" spans="2:13">
      <c r="B800" s="79"/>
      <c r="C800" s="80"/>
      <c r="D800" s="80"/>
      <c r="E800" s="80"/>
      <c r="F800" s="80"/>
      <c r="G800" s="80"/>
      <c r="H800" s="80"/>
      <c r="J800" s="80"/>
      <c r="K800" s="80"/>
      <c r="L800" s="80"/>
      <c r="M800" s="80"/>
    </row>
    <row r="801" spans="2:13">
      <c r="B801" s="79"/>
      <c r="C801" s="80"/>
      <c r="D801" s="80"/>
      <c r="E801" s="80"/>
      <c r="F801" s="80"/>
      <c r="G801" s="80"/>
      <c r="H801" s="80"/>
      <c r="J801" s="80"/>
      <c r="K801" s="80"/>
      <c r="L801" s="80"/>
      <c r="M801" s="80"/>
    </row>
    <row r="802" spans="2:13">
      <c r="B802" s="79"/>
      <c r="C802" s="80"/>
      <c r="D802" s="80"/>
      <c r="E802" s="80"/>
      <c r="F802" s="80"/>
      <c r="G802" s="80"/>
      <c r="H802" s="80"/>
      <c r="J802" s="80"/>
      <c r="K802" s="80"/>
      <c r="L802" s="80"/>
      <c r="M802" s="80"/>
    </row>
    <row r="803" spans="2:13">
      <c r="B803" s="79"/>
      <c r="C803" s="80"/>
      <c r="D803" s="80"/>
      <c r="E803" s="80"/>
      <c r="F803" s="80"/>
      <c r="G803" s="80"/>
      <c r="H803" s="80"/>
      <c r="J803" s="80"/>
      <c r="K803" s="80"/>
      <c r="L803" s="80"/>
      <c r="M803" s="80"/>
    </row>
    <row r="804" spans="2:13">
      <c r="B804" s="79"/>
      <c r="C804" s="80"/>
      <c r="D804" s="80"/>
      <c r="E804" s="80"/>
      <c r="F804" s="80"/>
      <c r="G804" s="80"/>
      <c r="H804" s="80"/>
      <c r="J804" s="80"/>
      <c r="K804" s="80"/>
      <c r="L804" s="80"/>
      <c r="M804" s="80"/>
    </row>
    <row r="805" spans="2:13">
      <c r="B805" s="79"/>
      <c r="C805" s="80"/>
      <c r="D805" s="80"/>
      <c r="E805" s="80"/>
      <c r="F805" s="80"/>
      <c r="G805" s="80"/>
      <c r="H805" s="80"/>
      <c r="J805" s="80"/>
      <c r="K805" s="80"/>
      <c r="L805" s="80"/>
      <c r="M805" s="80"/>
    </row>
    <row r="806" spans="2:13">
      <c r="B806" s="79"/>
      <c r="C806" s="80"/>
      <c r="D806" s="80"/>
      <c r="E806" s="80"/>
      <c r="F806" s="80"/>
      <c r="G806" s="80"/>
      <c r="H806" s="80"/>
      <c r="J806" s="80"/>
      <c r="K806" s="80"/>
      <c r="L806" s="80"/>
      <c r="M806" s="80"/>
    </row>
    <row r="807" spans="2:13">
      <c r="B807" s="79"/>
      <c r="C807" s="80"/>
      <c r="D807" s="80"/>
      <c r="E807" s="80"/>
      <c r="F807" s="80"/>
      <c r="G807" s="80"/>
      <c r="H807" s="80"/>
      <c r="J807" s="80"/>
      <c r="K807" s="80"/>
      <c r="L807" s="80"/>
      <c r="M807" s="80"/>
    </row>
    <row r="808" spans="2:13">
      <c r="B808" s="79"/>
      <c r="C808" s="80"/>
      <c r="D808" s="80"/>
      <c r="E808" s="80"/>
      <c r="F808" s="80"/>
      <c r="G808" s="80"/>
      <c r="H808" s="80"/>
      <c r="J808" s="80"/>
      <c r="K808" s="80"/>
      <c r="L808" s="80"/>
      <c r="M808" s="80"/>
    </row>
    <row r="809" spans="2:13">
      <c r="B809" s="79"/>
      <c r="C809" s="80"/>
      <c r="D809" s="80"/>
      <c r="E809" s="80"/>
      <c r="F809" s="80"/>
      <c r="G809" s="80"/>
      <c r="H809" s="80"/>
      <c r="J809" s="80"/>
      <c r="K809" s="80"/>
      <c r="L809" s="80"/>
      <c r="M809" s="80"/>
    </row>
    <row r="810" spans="2:13">
      <c r="B810" s="79"/>
      <c r="C810" s="80"/>
      <c r="D810" s="80"/>
      <c r="E810" s="80"/>
      <c r="F810" s="80"/>
      <c r="G810" s="80"/>
      <c r="H810" s="80"/>
      <c r="J810" s="80"/>
      <c r="K810" s="80"/>
      <c r="L810" s="80"/>
      <c r="M810" s="80"/>
    </row>
    <row r="811" spans="2:13">
      <c r="B811" s="79"/>
      <c r="C811" s="80"/>
      <c r="D811" s="80"/>
      <c r="E811" s="80"/>
      <c r="F811" s="80"/>
      <c r="G811" s="80"/>
      <c r="H811" s="80"/>
      <c r="J811" s="80"/>
      <c r="K811" s="80"/>
      <c r="L811" s="80"/>
      <c r="M811" s="80"/>
    </row>
    <row r="812" spans="2:13">
      <c r="B812" s="79"/>
      <c r="C812" s="80"/>
      <c r="D812" s="80"/>
      <c r="E812" s="80"/>
      <c r="F812" s="80"/>
      <c r="G812" s="80"/>
      <c r="H812" s="80"/>
      <c r="J812" s="80"/>
      <c r="K812" s="80"/>
      <c r="L812" s="80"/>
      <c r="M812" s="80"/>
    </row>
    <row r="813" spans="2:13">
      <c r="B813" s="79"/>
      <c r="C813" s="80"/>
      <c r="D813" s="80"/>
      <c r="E813" s="80"/>
      <c r="F813" s="80"/>
      <c r="G813" s="80"/>
      <c r="H813" s="80"/>
      <c r="J813" s="80"/>
      <c r="K813" s="80"/>
      <c r="L813" s="80"/>
      <c r="M813" s="80"/>
    </row>
    <row r="814" spans="2:13">
      <c r="B814" s="79"/>
      <c r="C814" s="80"/>
      <c r="D814" s="80"/>
      <c r="E814" s="80"/>
      <c r="F814" s="80"/>
      <c r="G814" s="80"/>
      <c r="H814" s="80"/>
      <c r="J814" s="80"/>
      <c r="K814" s="80"/>
      <c r="L814" s="80"/>
      <c r="M814" s="80"/>
    </row>
    <row r="815" spans="2:13">
      <c r="B815" s="79"/>
      <c r="C815" s="80"/>
      <c r="D815" s="80"/>
      <c r="E815" s="80"/>
      <c r="F815" s="80"/>
      <c r="G815" s="80"/>
      <c r="H815" s="80"/>
      <c r="J815" s="80"/>
      <c r="K815" s="80"/>
      <c r="L815" s="80"/>
      <c r="M815" s="80"/>
    </row>
    <row r="816" spans="2:13">
      <c r="B816" s="79"/>
      <c r="C816" s="80"/>
      <c r="D816" s="80"/>
      <c r="E816" s="80"/>
      <c r="F816" s="80"/>
      <c r="G816" s="80"/>
      <c r="H816" s="80"/>
      <c r="J816" s="80"/>
      <c r="K816" s="80"/>
      <c r="L816" s="80"/>
      <c r="M816" s="80"/>
    </row>
    <row r="817" spans="2:13">
      <c r="B817" s="79"/>
      <c r="C817" s="80"/>
      <c r="D817" s="80"/>
      <c r="E817" s="80"/>
      <c r="F817" s="80"/>
      <c r="G817" s="80"/>
      <c r="H817" s="80"/>
      <c r="J817" s="80"/>
      <c r="K817" s="80"/>
      <c r="L817" s="80"/>
      <c r="M817" s="80"/>
    </row>
    <row r="818" spans="2:13">
      <c r="B818" s="79"/>
      <c r="C818" s="80"/>
      <c r="D818" s="80"/>
      <c r="E818" s="80"/>
      <c r="F818" s="80"/>
      <c r="G818" s="80"/>
      <c r="H818" s="80"/>
      <c r="J818" s="80"/>
      <c r="K818" s="80"/>
      <c r="L818" s="80"/>
      <c r="M818" s="80"/>
    </row>
    <row r="819" spans="2:13">
      <c r="B819" s="79"/>
      <c r="C819" s="80"/>
      <c r="D819" s="80"/>
      <c r="E819" s="80"/>
      <c r="F819" s="80"/>
      <c r="G819" s="80"/>
      <c r="H819" s="80"/>
      <c r="J819" s="80"/>
      <c r="K819" s="80"/>
      <c r="L819" s="80"/>
      <c r="M819" s="80"/>
    </row>
    <row r="820" spans="2:13">
      <c r="B820" s="79"/>
      <c r="C820" s="80"/>
      <c r="D820" s="80"/>
      <c r="E820" s="80"/>
      <c r="F820" s="80"/>
      <c r="G820" s="80"/>
      <c r="H820" s="80"/>
      <c r="J820" s="80"/>
      <c r="K820" s="80"/>
      <c r="L820" s="80"/>
      <c r="M820" s="80"/>
    </row>
    <row r="821" spans="2:13">
      <c r="B821" s="79"/>
      <c r="C821" s="80"/>
      <c r="D821" s="80"/>
      <c r="E821" s="80"/>
      <c r="F821" s="80"/>
      <c r="G821" s="80"/>
      <c r="H821" s="80"/>
      <c r="J821" s="80"/>
      <c r="K821" s="80"/>
      <c r="L821" s="80"/>
      <c r="M821" s="80"/>
    </row>
    <row r="822" spans="2:13">
      <c r="B822" s="79"/>
      <c r="C822" s="80"/>
      <c r="D822" s="80"/>
      <c r="E822" s="80"/>
      <c r="F822" s="80"/>
      <c r="G822" s="80"/>
      <c r="H822" s="80"/>
      <c r="J822" s="80"/>
      <c r="K822" s="80"/>
      <c r="L822" s="80"/>
      <c r="M822" s="80"/>
    </row>
    <row r="823" spans="2:13">
      <c r="B823" s="79"/>
      <c r="C823" s="80"/>
      <c r="D823" s="80"/>
      <c r="E823" s="80"/>
      <c r="F823" s="80"/>
      <c r="G823" s="80"/>
      <c r="H823" s="80"/>
      <c r="J823" s="80"/>
      <c r="K823" s="80"/>
      <c r="L823" s="80"/>
      <c r="M823" s="80"/>
    </row>
    <row r="824" spans="2:13">
      <c r="B824" s="79"/>
      <c r="C824" s="80"/>
      <c r="D824" s="80"/>
      <c r="E824" s="80"/>
      <c r="F824" s="80"/>
      <c r="G824" s="80"/>
      <c r="H824" s="80"/>
      <c r="J824" s="80"/>
      <c r="K824" s="80"/>
      <c r="L824" s="80"/>
      <c r="M824" s="80"/>
    </row>
    <row r="825" spans="2:13">
      <c r="B825" s="79"/>
      <c r="C825" s="80"/>
      <c r="D825" s="80"/>
      <c r="E825" s="80"/>
      <c r="F825" s="80"/>
      <c r="G825" s="80"/>
      <c r="H825" s="80"/>
      <c r="J825" s="80"/>
      <c r="K825" s="80"/>
      <c r="L825" s="80"/>
      <c r="M825" s="80"/>
    </row>
    <row r="826" spans="2:13">
      <c r="B826" s="79"/>
      <c r="C826" s="80"/>
      <c r="D826" s="80"/>
      <c r="E826" s="80"/>
      <c r="F826" s="80"/>
      <c r="G826" s="80"/>
      <c r="H826" s="80"/>
      <c r="J826" s="80"/>
      <c r="K826" s="80"/>
      <c r="L826" s="80"/>
      <c r="M826" s="80"/>
    </row>
    <row r="827" spans="2:13">
      <c r="B827" s="79"/>
      <c r="C827" s="80"/>
      <c r="D827" s="80"/>
      <c r="E827" s="80"/>
      <c r="F827" s="80"/>
      <c r="G827" s="80"/>
      <c r="H827" s="80"/>
      <c r="J827" s="80"/>
      <c r="K827" s="80"/>
      <c r="L827" s="80"/>
      <c r="M827" s="80"/>
    </row>
    <row r="828" spans="2:13">
      <c r="B828" s="79"/>
      <c r="C828" s="80"/>
      <c r="D828" s="80"/>
      <c r="E828" s="80"/>
      <c r="F828" s="80"/>
      <c r="G828" s="80"/>
      <c r="H828" s="80"/>
      <c r="J828" s="80"/>
      <c r="K828" s="80"/>
      <c r="L828" s="80"/>
      <c r="M828" s="80"/>
    </row>
    <row r="829" spans="2:13">
      <c r="B829" s="79"/>
      <c r="C829" s="80"/>
      <c r="D829" s="80"/>
      <c r="E829" s="80"/>
      <c r="F829" s="80"/>
      <c r="G829" s="80"/>
      <c r="H829" s="80"/>
      <c r="J829" s="80"/>
      <c r="K829" s="80"/>
      <c r="L829" s="80"/>
      <c r="M829" s="80"/>
    </row>
    <row r="830" spans="2:13">
      <c r="B830" s="79"/>
      <c r="C830" s="80"/>
      <c r="D830" s="80"/>
      <c r="E830" s="80"/>
      <c r="F830" s="80"/>
      <c r="G830" s="80"/>
      <c r="H830" s="80"/>
      <c r="J830" s="80"/>
      <c r="K830" s="80"/>
      <c r="L830" s="80"/>
      <c r="M830" s="80"/>
    </row>
    <row r="831" spans="2:13">
      <c r="B831" s="79"/>
      <c r="C831" s="80"/>
      <c r="D831" s="80"/>
      <c r="E831" s="80"/>
      <c r="F831" s="80"/>
      <c r="G831" s="80"/>
      <c r="H831" s="80"/>
      <c r="J831" s="80"/>
      <c r="K831" s="80"/>
      <c r="L831" s="80"/>
      <c r="M831" s="80"/>
    </row>
    <row r="832" spans="2:13">
      <c r="B832" s="79"/>
      <c r="C832" s="80"/>
      <c r="D832" s="80"/>
      <c r="E832" s="80"/>
      <c r="F832" s="80"/>
      <c r="G832" s="80"/>
      <c r="H832" s="80"/>
      <c r="J832" s="80"/>
      <c r="K832" s="80"/>
      <c r="L832" s="80"/>
      <c r="M832" s="80"/>
    </row>
    <row r="833" spans="2:13">
      <c r="B833" s="79"/>
      <c r="C833" s="80"/>
      <c r="D833" s="80"/>
      <c r="E833" s="80"/>
      <c r="F833" s="80"/>
      <c r="G833" s="80"/>
      <c r="H833" s="80"/>
      <c r="J833" s="80"/>
      <c r="K833" s="80"/>
      <c r="L833" s="80"/>
      <c r="M833" s="80"/>
    </row>
    <row r="834" spans="2:13">
      <c r="B834" s="79"/>
      <c r="C834" s="80"/>
      <c r="D834" s="80"/>
      <c r="E834" s="80"/>
      <c r="F834" s="80"/>
      <c r="G834" s="80"/>
      <c r="H834" s="80"/>
      <c r="J834" s="80"/>
      <c r="K834" s="80"/>
      <c r="L834" s="80"/>
      <c r="M834" s="80"/>
    </row>
    <row r="835" spans="2:13">
      <c r="B835" s="79"/>
      <c r="C835" s="80"/>
      <c r="D835" s="80"/>
      <c r="E835" s="80"/>
      <c r="F835" s="80"/>
      <c r="G835" s="80"/>
      <c r="H835" s="80"/>
      <c r="J835" s="80"/>
      <c r="K835" s="80"/>
      <c r="L835" s="80"/>
      <c r="M835" s="80"/>
    </row>
    <row r="836" spans="2:13">
      <c r="B836" s="79"/>
      <c r="C836" s="80"/>
      <c r="D836" s="80"/>
      <c r="E836" s="80"/>
      <c r="F836" s="80"/>
      <c r="G836" s="80"/>
      <c r="H836" s="80"/>
      <c r="J836" s="80"/>
      <c r="K836" s="80"/>
      <c r="L836" s="80"/>
      <c r="M836" s="80"/>
    </row>
    <row r="837" spans="2:13">
      <c r="B837" s="79"/>
      <c r="C837" s="80"/>
      <c r="D837" s="80"/>
      <c r="E837" s="80"/>
      <c r="F837" s="80"/>
      <c r="G837" s="80"/>
      <c r="H837" s="80"/>
      <c r="J837" s="80"/>
      <c r="K837" s="80"/>
      <c r="L837" s="80"/>
      <c r="M837" s="80"/>
    </row>
    <row r="838" spans="2:13">
      <c r="B838" s="79"/>
      <c r="C838" s="80"/>
      <c r="D838" s="80"/>
      <c r="E838" s="80"/>
      <c r="F838" s="80"/>
      <c r="G838" s="80"/>
      <c r="H838" s="80"/>
      <c r="J838" s="80"/>
      <c r="K838" s="80"/>
      <c r="L838" s="80"/>
      <c r="M838" s="80"/>
    </row>
    <row r="839" spans="2:13">
      <c r="B839" s="79"/>
      <c r="C839" s="80"/>
      <c r="D839" s="80"/>
      <c r="E839" s="80"/>
      <c r="F839" s="80"/>
      <c r="G839" s="80"/>
      <c r="H839" s="80"/>
      <c r="J839" s="80"/>
      <c r="K839" s="80"/>
      <c r="L839" s="80"/>
      <c r="M839" s="80"/>
    </row>
    <row r="840" spans="2:13">
      <c r="B840" s="79"/>
      <c r="C840" s="80"/>
      <c r="D840" s="80"/>
      <c r="E840" s="80"/>
      <c r="F840" s="80"/>
      <c r="G840" s="80"/>
      <c r="H840" s="80"/>
      <c r="J840" s="80"/>
      <c r="K840" s="80"/>
      <c r="L840" s="80"/>
      <c r="M840" s="80"/>
    </row>
    <row r="841" spans="2:13">
      <c r="B841" s="79"/>
      <c r="C841" s="80"/>
      <c r="D841" s="80"/>
      <c r="E841" s="80"/>
      <c r="F841" s="80"/>
      <c r="G841" s="80"/>
      <c r="H841" s="80"/>
      <c r="J841" s="80"/>
      <c r="K841" s="80"/>
      <c r="L841" s="80"/>
      <c r="M841" s="80"/>
    </row>
    <row r="842" spans="2:13">
      <c r="B842" s="79"/>
      <c r="C842" s="80"/>
      <c r="D842" s="80"/>
      <c r="E842" s="80"/>
      <c r="F842" s="80"/>
      <c r="G842" s="80"/>
      <c r="H842" s="80"/>
      <c r="J842" s="80"/>
      <c r="K842" s="80"/>
      <c r="L842" s="80"/>
      <c r="M842" s="80"/>
    </row>
    <row r="843" spans="2:13">
      <c r="B843" s="79"/>
      <c r="C843" s="80"/>
      <c r="D843" s="80"/>
      <c r="E843" s="80"/>
      <c r="F843" s="80"/>
      <c r="G843" s="80"/>
      <c r="H843" s="80"/>
      <c r="J843" s="80"/>
      <c r="K843" s="80"/>
      <c r="L843" s="80"/>
      <c r="M843" s="80"/>
    </row>
    <row r="844" spans="2:13">
      <c r="B844" s="79"/>
      <c r="C844" s="80"/>
      <c r="D844" s="80"/>
      <c r="E844" s="80"/>
      <c r="F844" s="80"/>
      <c r="G844" s="80"/>
      <c r="H844" s="80"/>
      <c r="J844" s="80"/>
      <c r="K844" s="80"/>
      <c r="L844" s="80"/>
      <c r="M844" s="80"/>
    </row>
    <row r="845" spans="2:13">
      <c r="B845" s="79"/>
      <c r="C845" s="80"/>
      <c r="D845" s="80"/>
      <c r="E845" s="80"/>
      <c r="F845" s="80"/>
      <c r="G845" s="80"/>
      <c r="H845" s="80"/>
      <c r="J845" s="80"/>
      <c r="K845" s="80"/>
      <c r="L845" s="80"/>
      <c r="M845" s="80"/>
    </row>
    <row r="846" spans="2:13">
      <c r="B846" s="79"/>
      <c r="C846" s="80"/>
      <c r="D846" s="80"/>
      <c r="E846" s="80"/>
      <c r="F846" s="80"/>
      <c r="G846" s="80"/>
      <c r="H846" s="80"/>
      <c r="J846" s="80"/>
      <c r="K846" s="80"/>
      <c r="L846" s="80"/>
      <c r="M846" s="80"/>
    </row>
    <row r="847" spans="2:13">
      <c r="B847" s="79"/>
      <c r="C847" s="80"/>
      <c r="D847" s="80"/>
      <c r="E847" s="80"/>
      <c r="F847" s="80"/>
      <c r="G847" s="80"/>
      <c r="H847" s="80"/>
      <c r="J847" s="80"/>
      <c r="K847" s="80"/>
      <c r="L847" s="80"/>
      <c r="M847" s="80"/>
    </row>
    <row r="848" spans="2:13">
      <c r="B848" s="79"/>
      <c r="C848" s="80"/>
      <c r="D848" s="80"/>
      <c r="E848" s="80"/>
      <c r="F848" s="80"/>
      <c r="G848" s="80"/>
      <c r="H848" s="80"/>
      <c r="J848" s="80"/>
      <c r="K848" s="80"/>
      <c r="L848" s="80"/>
      <c r="M848" s="80"/>
    </row>
    <row r="849" spans="2:13">
      <c r="B849" s="79"/>
      <c r="C849" s="80"/>
      <c r="D849" s="80"/>
      <c r="E849" s="80"/>
      <c r="F849" s="80"/>
      <c r="G849" s="80"/>
      <c r="H849" s="80"/>
      <c r="J849" s="80"/>
      <c r="K849" s="80"/>
      <c r="L849" s="80"/>
      <c r="M849" s="80"/>
    </row>
    <row r="850" spans="2:13">
      <c r="B850" s="79"/>
      <c r="C850" s="80"/>
      <c r="D850" s="80"/>
      <c r="E850" s="80"/>
      <c r="F850" s="80"/>
      <c r="G850" s="80"/>
      <c r="H850" s="80"/>
      <c r="J850" s="80"/>
      <c r="K850" s="80"/>
      <c r="L850" s="80"/>
      <c r="M850" s="80"/>
    </row>
    <row r="851" spans="2:13">
      <c r="B851" s="79"/>
      <c r="C851" s="80"/>
      <c r="D851" s="80"/>
      <c r="E851" s="80"/>
      <c r="F851" s="80"/>
      <c r="G851" s="80"/>
      <c r="H851" s="80"/>
      <c r="J851" s="80"/>
      <c r="K851" s="80"/>
      <c r="L851" s="80"/>
      <c r="M851" s="80"/>
    </row>
    <row r="852" spans="2:13">
      <c r="B852" s="79"/>
      <c r="C852" s="80"/>
      <c r="D852" s="80"/>
      <c r="E852" s="80"/>
      <c r="F852" s="80"/>
      <c r="G852" s="80"/>
      <c r="H852" s="80"/>
      <c r="J852" s="80"/>
      <c r="K852" s="80"/>
      <c r="L852" s="80"/>
      <c r="M852" s="80"/>
    </row>
    <row r="853" spans="2:13">
      <c r="B853" s="79"/>
      <c r="C853" s="80"/>
      <c r="D853" s="80"/>
      <c r="E853" s="80"/>
      <c r="F853" s="80"/>
      <c r="G853" s="80"/>
      <c r="H853" s="80"/>
      <c r="J853" s="80"/>
      <c r="K853" s="80"/>
      <c r="L853" s="80"/>
      <c r="M853" s="80"/>
    </row>
    <row r="854" spans="2:13">
      <c r="B854" s="79"/>
      <c r="C854" s="80"/>
      <c r="D854" s="80"/>
      <c r="E854" s="80"/>
      <c r="F854" s="80"/>
      <c r="G854" s="80"/>
      <c r="H854" s="80"/>
      <c r="J854" s="80"/>
      <c r="K854" s="80"/>
      <c r="L854" s="80"/>
      <c r="M854" s="80"/>
    </row>
    <row r="855" spans="2:13">
      <c r="B855" s="79"/>
      <c r="C855" s="80"/>
      <c r="D855" s="80"/>
      <c r="E855" s="80"/>
      <c r="F855" s="80"/>
      <c r="G855" s="80"/>
      <c r="H855" s="80"/>
      <c r="J855" s="80"/>
      <c r="K855" s="80"/>
      <c r="L855" s="80"/>
      <c r="M855" s="80"/>
    </row>
    <row r="856" spans="2:13">
      <c r="B856" s="79"/>
      <c r="C856" s="80"/>
      <c r="D856" s="80"/>
      <c r="E856" s="80"/>
      <c r="F856" s="80"/>
      <c r="G856" s="80"/>
      <c r="H856" s="80"/>
      <c r="J856" s="80"/>
      <c r="K856" s="80"/>
      <c r="L856" s="80"/>
      <c r="M856" s="80"/>
    </row>
    <row r="857" spans="2:13">
      <c r="B857" s="79"/>
      <c r="C857" s="80"/>
      <c r="D857" s="80"/>
      <c r="E857" s="80"/>
      <c r="F857" s="80"/>
      <c r="G857" s="80"/>
      <c r="H857" s="80"/>
      <c r="J857" s="80"/>
      <c r="K857" s="80"/>
      <c r="L857" s="80"/>
      <c r="M857" s="80"/>
    </row>
    <row r="858" spans="2:13">
      <c r="B858" s="79"/>
      <c r="C858" s="80"/>
      <c r="D858" s="80"/>
      <c r="E858" s="80"/>
      <c r="F858" s="80"/>
      <c r="G858" s="80"/>
      <c r="H858" s="80"/>
      <c r="J858" s="80"/>
      <c r="K858" s="80"/>
      <c r="L858" s="80"/>
      <c r="M858" s="80"/>
    </row>
    <row r="859" spans="2:13">
      <c r="B859" s="79"/>
      <c r="C859" s="80"/>
      <c r="D859" s="80"/>
      <c r="E859" s="80"/>
      <c r="F859" s="80"/>
      <c r="G859" s="80"/>
      <c r="H859" s="80"/>
      <c r="J859" s="80"/>
      <c r="K859" s="80"/>
      <c r="L859" s="80"/>
      <c r="M859" s="80"/>
    </row>
    <row r="860" spans="2:13">
      <c r="B860" s="79"/>
      <c r="C860" s="80"/>
      <c r="D860" s="80"/>
      <c r="E860" s="80"/>
      <c r="F860" s="80"/>
      <c r="G860" s="80"/>
      <c r="H860" s="80"/>
      <c r="J860" s="80"/>
      <c r="K860" s="80"/>
      <c r="L860" s="80"/>
      <c r="M860" s="80"/>
    </row>
    <row r="861" spans="2:13">
      <c r="B861" s="79"/>
      <c r="C861" s="80"/>
      <c r="D861" s="80"/>
      <c r="E861" s="80"/>
      <c r="F861" s="80"/>
      <c r="G861" s="80"/>
      <c r="H861" s="80"/>
      <c r="J861" s="80"/>
      <c r="K861" s="80"/>
      <c r="L861" s="80"/>
      <c r="M861" s="80"/>
    </row>
    <row r="862" spans="2:13">
      <c r="B862" s="79"/>
      <c r="C862" s="80"/>
      <c r="D862" s="80"/>
      <c r="E862" s="80"/>
      <c r="F862" s="80"/>
      <c r="G862" s="80"/>
      <c r="H862" s="80"/>
      <c r="J862" s="80"/>
      <c r="K862" s="80"/>
      <c r="L862" s="80"/>
      <c r="M862" s="80"/>
    </row>
    <row r="863" spans="2:13">
      <c r="B863" s="79"/>
      <c r="C863" s="80"/>
      <c r="D863" s="80"/>
      <c r="E863" s="80"/>
      <c r="F863" s="80"/>
      <c r="G863" s="80"/>
      <c r="H863" s="80"/>
      <c r="J863" s="80"/>
      <c r="K863" s="80"/>
      <c r="L863" s="80"/>
      <c r="M863" s="80"/>
    </row>
    <row r="864" spans="2:13">
      <c r="B864" s="79"/>
      <c r="C864" s="80"/>
      <c r="D864" s="80"/>
      <c r="E864" s="80"/>
      <c r="F864" s="80"/>
      <c r="G864" s="80"/>
      <c r="H864" s="80"/>
      <c r="J864" s="80"/>
      <c r="K864" s="80"/>
      <c r="L864" s="80"/>
      <c r="M864" s="80"/>
    </row>
    <row r="865" spans="2:13">
      <c r="B865" s="79"/>
      <c r="C865" s="80"/>
      <c r="D865" s="80"/>
      <c r="E865" s="80"/>
      <c r="F865" s="80"/>
      <c r="G865" s="80"/>
      <c r="H865" s="80"/>
      <c r="J865" s="80"/>
      <c r="K865" s="80"/>
      <c r="L865" s="80"/>
      <c r="M865" s="80"/>
    </row>
    <row r="866" spans="2:13">
      <c r="B866" s="79"/>
      <c r="C866" s="80"/>
      <c r="D866" s="80"/>
      <c r="E866" s="80"/>
      <c r="F866" s="80"/>
      <c r="G866" s="80"/>
      <c r="H866" s="80"/>
      <c r="J866" s="80"/>
      <c r="K866" s="80"/>
      <c r="L866" s="80"/>
      <c r="M866" s="80"/>
    </row>
    <row r="867" spans="2:13">
      <c r="B867" s="79"/>
      <c r="C867" s="80"/>
      <c r="D867" s="80"/>
      <c r="E867" s="80"/>
      <c r="F867" s="80"/>
      <c r="G867" s="80"/>
      <c r="H867" s="80"/>
      <c r="J867" s="80"/>
      <c r="K867" s="80"/>
      <c r="L867" s="80"/>
      <c r="M867" s="80"/>
    </row>
    <row r="868" spans="2:13">
      <c r="B868" s="79"/>
      <c r="C868" s="80"/>
      <c r="D868" s="80"/>
      <c r="E868" s="80"/>
      <c r="F868" s="80"/>
      <c r="G868" s="80"/>
      <c r="H868" s="80"/>
      <c r="J868" s="80"/>
      <c r="K868" s="80"/>
      <c r="L868" s="80"/>
      <c r="M868" s="80"/>
    </row>
    <row r="869" spans="2:13">
      <c r="B869" s="79"/>
      <c r="C869" s="80"/>
      <c r="D869" s="80"/>
      <c r="E869" s="80"/>
      <c r="F869" s="80"/>
      <c r="G869" s="80"/>
      <c r="H869" s="80"/>
      <c r="J869" s="80"/>
      <c r="K869" s="80"/>
      <c r="L869" s="80"/>
      <c r="M869" s="80"/>
    </row>
    <row r="870" spans="2:13">
      <c r="B870" s="79"/>
      <c r="C870" s="80"/>
      <c r="D870" s="80"/>
      <c r="E870" s="80"/>
      <c r="F870" s="80"/>
      <c r="G870" s="80"/>
      <c r="H870" s="80"/>
      <c r="J870" s="80"/>
      <c r="K870" s="80"/>
      <c r="L870" s="80"/>
      <c r="M870" s="80"/>
    </row>
    <row r="871" spans="2:13">
      <c r="B871" s="79"/>
      <c r="C871" s="80"/>
      <c r="D871" s="80"/>
      <c r="E871" s="80"/>
      <c r="F871" s="80"/>
      <c r="G871" s="80"/>
      <c r="H871" s="80"/>
      <c r="J871" s="80"/>
      <c r="K871" s="80"/>
      <c r="L871" s="80"/>
      <c r="M871" s="80"/>
    </row>
    <row r="872" spans="2:13">
      <c r="B872" s="79"/>
      <c r="C872" s="80"/>
      <c r="D872" s="80"/>
      <c r="E872" s="80"/>
      <c r="F872" s="80"/>
      <c r="G872" s="80"/>
      <c r="H872" s="80"/>
      <c r="J872" s="80"/>
      <c r="K872" s="80"/>
      <c r="L872" s="80"/>
      <c r="M872" s="80"/>
    </row>
    <row r="873" spans="2:13">
      <c r="B873" s="79"/>
      <c r="C873" s="80"/>
      <c r="D873" s="80"/>
      <c r="E873" s="80"/>
      <c r="F873" s="80"/>
      <c r="G873" s="80"/>
      <c r="H873" s="80"/>
      <c r="J873" s="80"/>
      <c r="K873" s="80"/>
      <c r="L873" s="80"/>
      <c r="M873" s="80"/>
    </row>
    <row r="874" spans="2:13">
      <c r="B874" s="79"/>
      <c r="C874" s="80"/>
      <c r="D874" s="80"/>
      <c r="E874" s="80"/>
      <c r="F874" s="80"/>
      <c r="G874" s="80"/>
      <c r="H874" s="80"/>
      <c r="J874" s="80"/>
      <c r="K874" s="80"/>
      <c r="L874" s="80"/>
      <c r="M874" s="80"/>
    </row>
    <row r="875" spans="2:13">
      <c r="B875" s="79"/>
      <c r="C875" s="80"/>
      <c r="D875" s="80"/>
      <c r="E875" s="80"/>
      <c r="F875" s="80"/>
      <c r="G875" s="80"/>
      <c r="H875" s="80"/>
      <c r="J875" s="80"/>
      <c r="K875" s="80"/>
      <c r="L875" s="80"/>
      <c r="M875" s="80"/>
    </row>
    <row r="876" spans="2:13">
      <c r="B876" s="79"/>
      <c r="C876" s="80"/>
      <c r="D876" s="80"/>
      <c r="E876" s="80"/>
      <c r="F876" s="80"/>
      <c r="G876" s="80"/>
      <c r="H876" s="80"/>
      <c r="J876" s="80"/>
      <c r="K876" s="80"/>
      <c r="L876" s="80"/>
      <c r="M876" s="80"/>
    </row>
    <row r="877" spans="2:13">
      <c r="B877" s="79"/>
      <c r="C877" s="80"/>
      <c r="D877" s="80"/>
      <c r="E877" s="80"/>
      <c r="F877" s="80"/>
      <c r="G877" s="80"/>
      <c r="H877" s="80"/>
      <c r="J877" s="80"/>
      <c r="K877" s="80"/>
      <c r="L877" s="80"/>
      <c r="M877" s="80"/>
    </row>
    <row r="878" spans="2:13">
      <c r="B878" s="79"/>
      <c r="C878" s="80"/>
      <c r="D878" s="80"/>
      <c r="E878" s="80"/>
      <c r="F878" s="80"/>
      <c r="G878" s="80"/>
      <c r="H878" s="80"/>
      <c r="J878" s="80"/>
      <c r="K878" s="80"/>
      <c r="L878" s="80"/>
      <c r="M878" s="80"/>
    </row>
    <row r="879" spans="2:13">
      <c r="B879" s="79"/>
      <c r="C879" s="80"/>
      <c r="D879" s="80"/>
      <c r="E879" s="80"/>
      <c r="F879" s="80"/>
      <c r="G879" s="80"/>
      <c r="H879" s="80"/>
      <c r="J879" s="80"/>
      <c r="K879" s="80"/>
      <c r="L879" s="80"/>
      <c r="M879" s="80"/>
    </row>
    <row r="880" spans="2:13">
      <c r="B880" s="79"/>
      <c r="C880" s="80"/>
      <c r="D880" s="80"/>
      <c r="E880" s="80"/>
      <c r="F880" s="80"/>
      <c r="G880" s="80"/>
      <c r="H880" s="80"/>
      <c r="J880" s="80"/>
      <c r="K880" s="80"/>
      <c r="L880" s="80"/>
      <c r="M880" s="80"/>
    </row>
    <row r="881" spans="2:13">
      <c r="B881" s="79"/>
      <c r="C881" s="80"/>
      <c r="D881" s="80"/>
      <c r="E881" s="80"/>
      <c r="F881" s="80"/>
      <c r="G881" s="80"/>
      <c r="H881" s="80"/>
      <c r="J881" s="80"/>
      <c r="K881" s="80"/>
      <c r="L881" s="80"/>
      <c r="M881" s="80"/>
    </row>
    <row r="882" spans="2:13">
      <c r="B882" s="79"/>
      <c r="C882" s="80"/>
      <c r="D882" s="80"/>
      <c r="E882" s="80"/>
      <c r="F882" s="80"/>
      <c r="G882" s="80"/>
      <c r="H882" s="80"/>
      <c r="J882" s="80"/>
      <c r="K882" s="80"/>
      <c r="L882" s="80"/>
      <c r="M882" s="80"/>
    </row>
    <row r="883" spans="2:13">
      <c r="B883" s="79"/>
      <c r="C883" s="80"/>
      <c r="D883" s="80"/>
      <c r="E883" s="80"/>
      <c r="F883" s="80"/>
      <c r="G883" s="80"/>
      <c r="H883" s="80"/>
      <c r="J883" s="80"/>
      <c r="K883" s="80"/>
      <c r="L883" s="80"/>
      <c r="M883" s="80"/>
    </row>
    <row r="884" spans="2:13">
      <c r="B884" s="79"/>
      <c r="C884" s="80"/>
      <c r="D884" s="80"/>
      <c r="E884" s="80"/>
      <c r="F884" s="80"/>
      <c r="G884" s="80"/>
      <c r="H884" s="80"/>
      <c r="J884" s="80"/>
      <c r="K884" s="80"/>
      <c r="L884" s="80"/>
      <c r="M884" s="80"/>
    </row>
    <row r="885" spans="2:13">
      <c r="B885" s="79"/>
      <c r="C885" s="80"/>
      <c r="D885" s="80"/>
      <c r="E885" s="80"/>
      <c r="F885" s="80"/>
      <c r="G885" s="80"/>
      <c r="H885" s="80"/>
      <c r="J885" s="80"/>
      <c r="K885" s="80"/>
      <c r="L885" s="80"/>
      <c r="M885" s="80"/>
    </row>
    <row r="886" spans="2:13">
      <c r="B886" s="79"/>
      <c r="C886" s="80"/>
      <c r="D886" s="80"/>
      <c r="E886" s="80"/>
      <c r="F886" s="80"/>
      <c r="G886" s="80"/>
      <c r="H886" s="80"/>
      <c r="J886" s="80"/>
      <c r="K886" s="80"/>
      <c r="L886" s="80"/>
      <c r="M886" s="80"/>
    </row>
    <row r="887" spans="2:13">
      <c r="B887" s="79"/>
      <c r="C887" s="80"/>
      <c r="D887" s="80"/>
      <c r="E887" s="80"/>
      <c r="F887" s="80"/>
      <c r="G887" s="80"/>
      <c r="H887" s="80"/>
      <c r="J887" s="80"/>
      <c r="K887" s="80"/>
      <c r="L887" s="80"/>
      <c r="M887" s="80"/>
    </row>
    <row r="888" spans="2:13">
      <c r="B888" s="79"/>
      <c r="C888" s="80"/>
      <c r="D888" s="80"/>
      <c r="E888" s="80"/>
      <c r="F888" s="80"/>
      <c r="G888" s="80"/>
      <c r="H888" s="80"/>
      <c r="J888" s="80"/>
      <c r="K888" s="80"/>
      <c r="L888" s="80"/>
      <c r="M888" s="80"/>
    </row>
    <row r="889" spans="2:13">
      <c r="B889" s="79"/>
      <c r="C889" s="80"/>
      <c r="D889" s="80"/>
      <c r="E889" s="80"/>
      <c r="F889" s="80"/>
      <c r="G889" s="80"/>
      <c r="H889" s="80"/>
      <c r="J889" s="80"/>
      <c r="K889" s="80"/>
      <c r="L889" s="80"/>
      <c r="M889" s="80"/>
    </row>
    <row r="890" spans="2:13">
      <c r="B890" s="79"/>
      <c r="C890" s="80"/>
      <c r="D890" s="80"/>
      <c r="E890" s="80"/>
      <c r="F890" s="80"/>
      <c r="G890" s="80"/>
      <c r="H890" s="80"/>
      <c r="J890" s="80"/>
      <c r="K890" s="80"/>
      <c r="L890" s="80"/>
      <c r="M890" s="80"/>
    </row>
    <row r="891" spans="2:13">
      <c r="B891" s="79"/>
      <c r="C891" s="80"/>
      <c r="D891" s="80"/>
      <c r="E891" s="80"/>
      <c r="F891" s="80"/>
      <c r="G891" s="80"/>
      <c r="H891" s="80"/>
      <c r="J891" s="80"/>
      <c r="K891" s="80"/>
      <c r="L891" s="80"/>
      <c r="M891" s="80"/>
    </row>
    <row r="892" spans="2:13">
      <c r="B892" s="79"/>
      <c r="C892" s="80"/>
      <c r="D892" s="80"/>
      <c r="E892" s="80"/>
      <c r="F892" s="80"/>
      <c r="G892" s="80"/>
      <c r="H892" s="80"/>
      <c r="J892" s="80"/>
      <c r="K892" s="80"/>
      <c r="L892" s="80"/>
      <c r="M892" s="80"/>
    </row>
    <row r="893" spans="2:13">
      <c r="B893" s="79"/>
      <c r="C893" s="80"/>
      <c r="D893" s="80"/>
      <c r="E893" s="80"/>
      <c r="F893" s="80"/>
      <c r="G893" s="80"/>
      <c r="H893" s="80"/>
      <c r="J893" s="80"/>
      <c r="K893" s="80"/>
      <c r="L893" s="80"/>
      <c r="M893" s="80"/>
    </row>
    <row r="894" spans="2:13">
      <c r="B894" s="79"/>
      <c r="C894" s="80"/>
      <c r="D894" s="80"/>
      <c r="E894" s="80"/>
      <c r="F894" s="80"/>
      <c r="G894" s="80"/>
      <c r="H894" s="80"/>
      <c r="J894" s="80"/>
      <c r="K894" s="80"/>
      <c r="L894" s="80"/>
      <c r="M894" s="80"/>
    </row>
    <row r="895" spans="2:13">
      <c r="B895" s="79"/>
      <c r="C895" s="80"/>
      <c r="D895" s="80"/>
      <c r="E895" s="80"/>
      <c r="F895" s="80"/>
      <c r="G895" s="80"/>
      <c r="H895" s="80"/>
      <c r="J895" s="80"/>
      <c r="K895" s="80"/>
      <c r="L895" s="80"/>
      <c r="M895" s="80"/>
    </row>
    <row r="896" spans="2:13">
      <c r="B896" s="79"/>
      <c r="C896" s="80"/>
      <c r="D896" s="80"/>
      <c r="E896" s="80"/>
      <c r="F896" s="80"/>
      <c r="G896" s="80"/>
      <c r="H896" s="80"/>
      <c r="J896" s="80"/>
      <c r="K896" s="80"/>
      <c r="L896" s="80"/>
      <c r="M896" s="80"/>
    </row>
    <row r="897" spans="2:13">
      <c r="B897" s="79"/>
      <c r="C897" s="80"/>
      <c r="D897" s="80"/>
      <c r="E897" s="80"/>
      <c r="F897" s="80"/>
      <c r="G897" s="80"/>
      <c r="H897" s="80"/>
      <c r="J897" s="80"/>
      <c r="K897" s="80"/>
      <c r="L897" s="80"/>
      <c r="M897" s="80"/>
    </row>
    <row r="898" spans="2:13">
      <c r="B898" s="79"/>
      <c r="C898" s="80"/>
      <c r="D898" s="80"/>
      <c r="E898" s="80"/>
      <c r="F898" s="80"/>
      <c r="G898" s="80"/>
      <c r="H898" s="80"/>
      <c r="J898" s="80"/>
      <c r="K898" s="80"/>
      <c r="L898" s="80"/>
      <c r="M898" s="80"/>
    </row>
    <row r="899" spans="2:13">
      <c r="B899" s="79"/>
      <c r="C899" s="80"/>
      <c r="D899" s="80"/>
      <c r="E899" s="80"/>
      <c r="F899" s="80"/>
      <c r="G899" s="80"/>
      <c r="H899" s="80"/>
      <c r="J899" s="80"/>
      <c r="K899" s="80"/>
      <c r="L899" s="80"/>
      <c r="M899" s="80"/>
    </row>
    <row r="900" spans="2:13">
      <c r="B900" s="79"/>
      <c r="C900" s="80"/>
      <c r="D900" s="80"/>
      <c r="E900" s="80"/>
      <c r="F900" s="80"/>
      <c r="G900" s="80"/>
      <c r="H900" s="80"/>
      <c r="J900" s="80"/>
      <c r="K900" s="80"/>
      <c r="L900" s="80"/>
      <c r="M900" s="80"/>
    </row>
    <row r="901" spans="2:13">
      <c r="B901" s="79"/>
      <c r="C901" s="80"/>
      <c r="D901" s="80"/>
      <c r="E901" s="80"/>
      <c r="F901" s="80"/>
      <c r="G901" s="80"/>
      <c r="H901" s="80"/>
      <c r="J901" s="80"/>
      <c r="K901" s="80"/>
      <c r="L901" s="80"/>
      <c r="M901" s="80"/>
    </row>
    <row r="902" spans="2:13">
      <c r="B902" s="79"/>
      <c r="C902" s="80"/>
      <c r="D902" s="80"/>
      <c r="E902" s="80"/>
      <c r="F902" s="80"/>
      <c r="G902" s="80"/>
      <c r="H902" s="80"/>
      <c r="J902" s="80"/>
      <c r="K902" s="80"/>
      <c r="L902" s="80"/>
      <c r="M902" s="80"/>
    </row>
    <row r="903" spans="2:13">
      <c r="B903" s="79"/>
      <c r="C903" s="80"/>
      <c r="D903" s="80"/>
      <c r="E903" s="80"/>
      <c r="F903" s="80"/>
      <c r="G903" s="80"/>
      <c r="H903" s="80"/>
      <c r="J903" s="80"/>
      <c r="K903" s="80"/>
      <c r="L903" s="80"/>
      <c r="M903" s="80"/>
    </row>
    <row r="904" spans="2:13">
      <c r="B904" s="79"/>
      <c r="C904" s="80"/>
      <c r="D904" s="80"/>
      <c r="E904" s="80"/>
      <c r="F904" s="80"/>
      <c r="G904" s="80"/>
      <c r="H904" s="80"/>
      <c r="J904" s="80"/>
      <c r="K904" s="80"/>
      <c r="L904" s="80"/>
      <c r="M904" s="80"/>
    </row>
    <row r="905" spans="2:13">
      <c r="B905" s="79"/>
      <c r="C905" s="80"/>
      <c r="D905" s="80"/>
      <c r="E905" s="80"/>
      <c r="F905" s="80"/>
      <c r="G905" s="80"/>
      <c r="H905" s="80"/>
      <c r="J905" s="80"/>
      <c r="K905" s="80"/>
      <c r="L905" s="80"/>
      <c r="M905" s="80"/>
    </row>
    <row r="906" spans="2:13">
      <c r="B906" s="79"/>
      <c r="C906" s="80"/>
      <c r="D906" s="80"/>
      <c r="E906" s="80"/>
      <c r="F906" s="80"/>
      <c r="G906" s="80"/>
      <c r="H906" s="80"/>
      <c r="J906" s="80"/>
      <c r="K906" s="80"/>
      <c r="L906" s="80"/>
      <c r="M906" s="80"/>
    </row>
    <row r="907" spans="2:13">
      <c r="B907" s="79"/>
      <c r="C907" s="80"/>
      <c r="D907" s="80"/>
      <c r="E907" s="80"/>
      <c r="F907" s="80"/>
      <c r="G907" s="80"/>
      <c r="H907" s="80"/>
      <c r="J907" s="80"/>
      <c r="K907" s="80"/>
      <c r="L907" s="80"/>
      <c r="M907" s="80"/>
    </row>
    <row r="908" spans="2:13">
      <c r="B908" s="79"/>
      <c r="C908" s="80"/>
      <c r="D908" s="80"/>
      <c r="E908" s="80"/>
      <c r="F908" s="80"/>
      <c r="G908" s="80"/>
      <c r="H908" s="80"/>
      <c r="J908" s="80"/>
      <c r="K908" s="80"/>
      <c r="L908" s="80"/>
      <c r="M908" s="80"/>
    </row>
    <row r="909" spans="2:13">
      <c r="B909" s="79"/>
      <c r="C909" s="80"/>
      <c r="D909" s="80"/>
      <c r="E909" s="80"/>
      <c r="F909" s="80"/>
      <c r="G909" s="80"/>
      <c r="H909" s="80"/>
      <c r="J909" s="80"/>
      <c r="K909" s="80"/>
      <c r="L909" s="80"/>
      <c r="M909" s="80"/>
    </row>
    <row r="910" spans="2:13">
      <c r="B910" s="79"/>
      <c r="C910" s="80"/>
      <c r="D910" s="80"/>
      <c r="E910" s="80"/>
      <c r="F910" s="80"/>
      <c r="G910" s="80"/>
      <c r="H910" s="80"/>
      <c r="J910" s="80"/>
      <c r="K910" s="80"/>
      <c r="L910" s="80"/>
      <c r="M910" s="80"/>
    </row>
    <row r="911" spans="2:13">
      <c r="B911" s="79"/>
      <c r="C911" s="80"/>
      <c r="D911" s="80"/>
      <c r="E911" s="80"/>
      <c r="F911" s="80"/>
      <c r="G911" s="80"/>
      <c r="H911" s="80"/>
      <c r="J911" s="80"/>
      <c r="K911" s="80"/>
      <c r="L911" s="80"/>
      <c r="M911" s="80"/>
    </row>
    <row r="912" spans="2:13">
      <c r="B912" s="79"/>
      <c r="C912" s="80"/>
      <c r="D912" s="80"/>
      <c r="E912" s="80"/>
      <c r="F912" s="80"/>
      <c r="G912" s="80"/>
      <c r="H912" s="80"/>
      <c r="J912" s="80"/>
      <c r="K912" s="80"/>
      <c r="L912" s="80"/>
      <c r="M912" s="80"/>
    </row>
    <row r="913" spans="2:13">
      <c r="B913" s="79"/>
      <c r="C913" s="80"/>
      <c r="D913" s="80"/>
      <c r="E913" s="80"/>
      <c r="F913" s="80"/>
      <c r="G913" s="80"/>
      <c r="H913" s="80"/>
      <c r="J913" s="80"/>
      <c r="K913" s="80"/>
      <c r="L913" s="80"/>
      <c r="M913" s="80"/>
    </row>
    <row r="914" spans="2:13">
      <c r="B914" s="79"/>
      <c r="C914" s="80"/>
      <c r="D914" s="80"/>
      <c r="E914" s="80"/>
      <c r="F914" s="80"/>
      <c r="G914" s="80"/>
      <c r="H914" s="80"/>
      <c r="J914" s="80"/>
      <c r="K914" s="80"/>
      <c r="L914" s="80"/>
      <c r="M914" s="80"/>
    </row>
    <row r="915" spans="2:13">
      <c r="B915" s="79"/>
      <c r="C915" s="80"/>
      <c r="D915" s="80"/>
      <c r="E915" s="80"/>
      <c r="F915" s="80"/>
      <c r="G915" s="80"/>
      <c r="H915" s="80"/>
      <c r="J915" s="80"/>
      <c r="K915" s="80"/>
      <c r="L915" s="80"/>
      <c r="M915" s="80"/>
    </row>
    <row r="916" spans="2:13">
      <c r="B916" s="79"/>
      <c r="C916" s="80"/>
      <c r="D916" s="80"/>
      <c r="E916" s="80"/>
      <c r="F916" s="80"/>
      <c r="G916" s="80"/>
      <c r="H916" s="80"/>
      <c r="J916" s="80"/>
      <c r="K916" s="80"/>
      <c r="L916" s="80"/>
      <c r="M916" s="80"/>
    </row>
    <row r="917" spans="2:13">
      <c r="B917" s="79"/>
      <c r="C917" s="80"/>
      <c r="D917" s="80"/>
      <c r="E917" s="80"/>
      <c r="F917" s="80"/>
      <c r="G917" s="80"/>
      <c r="H917" s="80"/>
      <c r="J917" s="80"/>
      <c r="K917" s="80"/>
      <c r="L917" s="80"/>
      <c r="M917" s="80"/>
    </row>
    <row r="918" spans="2:13">
      <c r="B918" s="79"/>
      <c r="C918" s="80"/>
      <c r="D918" s="80"/>
      <c r="E918" s="80"/>
      <c r="F918" s="80"/>
      <c r="G918" s="80"/>
      <c r="H918" s="80"/>
      <c r="J918" s="80"/>
      <c r="K918" s="80"/>
      <c r="L918" s="80"/>
      <c r="M918" s="80"/>
    </row>
    <row r="919" spans="2:13">
      <c r="B919" s="79"/>
      <c r="C919" s="80"/>
      <c r="D919" s="80"/>
      <c r="E919" s="80"/>
      <c r="F919" s="80"/>
      <c r="G919" s="80"/>
      <c r="H919" s="80"/>
      <c r="J919" s="80"/>
      <c r="K919" s="80"/>
      <c r="L919" s="80"/>
      <c r="M919" s="80"/>
    </row>
    <row r="920" spans="2:13">
      <c r="B920" s="79"/>
      <c r="C920" s="80"/>
      <c r="D920" s="80"/>
      <c r="E920" s="80"/>
      <c r="F920" s="80"/>
      <c r="G920" s="80"/>
      <c r="H920" s="80"/>
      <c r="J920" s="80"/>
      <c r="K920" s="80"/>
      <c r="L920" s="80"/>
      <c r="M920" s="80"/>
    </row>
    <row r="921" spans="2:13">
      <c r="B921" s="79"/>
      <c r="C921" s="80"/>
      <c r="D921" s="80"/>
      <c r="E921" s="80"/>
      <c r="F921" s="80"/>
      <c r="G921" s="80"/>
      <c r="H921" s="80"/>
      <c r="J921" s="80"/>
      <c r="K921" s="80"/>
      <c r="L921" s="80"/>
      <c r="M921" s="80"/>
    </row>
    <row r="922" spans="2:13">
      <c r="B922" s="79"/>
      <c r="C922" s="80"/>
      <c r="D922" s="80"/>
      <c r="E922" s="80"/>
      <c r="F922" s="80"/>
      <c r="G922" s="80"/>
      <c r="H922" s="80"/>
      <c r="J922" s="80"/>
      <c r="K922" s="80"/>
      <c r="L922" s="80"/>
      <c r="M922" s="80"/>
    </row>
    <row r="923" spans="2:13">
      <c r="B923" s="79"/>
      <c r="C923" s="80"/>
      <c r="D923" s="80"/>
      <c r="E923" s="80"/>
      <c r="F923" s="80"/>
      <c r="G923" s="80"/>
      <c r="H923" s="80"/>
      <c r="J923" s="80"/>
      <c r="K923" s="80"/>
      <c r="L923" s="80"/>
      <c r="M923" s="80"/>
    </row>
    <row r="924" spans="2:13">
      <c r="B924" s="79"/>
      <c r="C924" s="80"/>
      <c r="D924" s="80"/>
      <c r="E924" s="80"/>
      <c r="F924" s="80"/>
      <c r="G924" s="80"/>
      <c r="H924" s="80"/>
      <c r="J924" s="80"/>
      <c r="K924" s="80"/>
      <c r="L924" s="80"/>
      <c r="M924" s="80"/>
    </row>
    <row r="925" spans="2:13">
      <c r="B925" s="79"/>
      <c r="C925" s="80"/>
      <c r="D925" s="80"/>
      <c r="E925" s="80"/>
      <c r="F925" s="80"/>
      <c r="G925" s="80"/>
      <c r="H925" s="80"/>
      <c r="J925" s="80"/>
      <c r="K925" s="80"/>
      <c r="L925" s="80"/>
      <c r="M925" s="80"/>
    </row>
    <row r="926" spans="2:13">
      <c r="B926" s="79"/>
      <c r="C926" s="80"/>
      <c r="D926" s="80"/>
      <c r="E926" s="80"/>
      <c r="F926" s="80"/>
      <c r="G926" s="80"/>
      <c r="H926" s="80"/>
      <c r="J926" s="80"/>
      <c r="K926" s="80"/>
      <c r="L926" s="80"/>
      <c r="M926" s="80"/>
    </row>
    <row r="927" spans="2:13">
      <c r="B927" s="79"/>
      <c r="C927" s="80"/>
      <c r="D927" s="80"/>
      <c r="E927" s="80"/>
      <c r="F927" s="80"/>
      <c r="G927" s="80"/>
      <c r="H927" s="80"/>
      <c r="J927" s="80"/>
      <c r="K927" s="80"/>
      <c r="L927" s="80"/>
      <c r="M927" s="80"/>
    </row>
    <row r="928" spans="2:13">
      <c r="B928" s="79"/>
      <c r="C928" s="80"/>
      <c r="D928" s="80"/>
      <c r="E928" s="80"/>
      <c r="F928" s="80"/>
      <c r="G928" s="80"/>
      <c r="H928" s="80"/>
      <c r="J928" s="80"/>
      <c r="K928" s="80"/>
      <c r="L928" s="80"/>
      <c r="M928" s="80"/>
    </row>
    <row r="929" spans="2:13">
      <c r="B929" s="79"/>
      <c r="C929" s="80"/>
      <c r="D929" s="80"/>
      <c r="E929" s="80"/>
      <c r="F929" s="80"/>
      <c r="G929" s="80"/>
      <c r="H929" s="80"/>
      <c r="J929" s="80"/>
      <c r="K929" s="80"/>
      <c r="L929" s="80"/>
      <c r="M929" s="80"/>
    </row>
    <row r="930" spans="2:13">
      <c r="B930" s="79"/>
      <c r="C930" s="80"/>
      <c r="D930" s="80"/>
      <c r="E930" s="80"/>
      <c r="F930" s="80"/>
      <c r="G930" s="80"/>
      <c r="H930" s="80"/>
      <c r="J930" s="80"/>
      <c r="K930" s="80"/>
      <c r="L930" s="80"/>
      <c r="M930" s="80"/>
    </row>
    <row r="931" spans="2:13">
      <c r="B931" s="79"/>
      <c r="C931" s="80"/>
      <c r="D931" s="80"/>
      <c r="E931" s="80"/>
      <c r="F931" s="80"/>
      <c r="G931" s="80"/>
      <c r="H931" s="80"/>
      <c r="J931" s="80"/>
      <c r="K931" s="80"/>
      <c r="L931" s="80"/>
      <c r="M931" s="80"/>
    </row>
    <row r="932" spans="2:13">
      <c r="B932" s="79"/>
      <c r="C932" s="80"/>
      <c r="D932" s="80"/>
      <c r="E932" s="80"/>
      <c r="F932" s="80"/>
      <c r="G932" s="80"/>
      <c r="H932" s="80"/>
      <c r="J932" s="80"/>
      <c r="K932" s="80"/>
      <c r="L932" s="80"/>
      <c r="M932" s="80"/>
    </row>
    <row r="933" spans="2:13">
      <c r="B933" s="79"/>
      <c r="C933" s="80"/>
      <c r="D933" s="80"/>
      <c r="E933" s="80"/>
      <c r="F933" s="80"/>
      <c r="G933" s="80"/>
      <c r="H933" s="80"/>
      <c r="J933" s="80"/>
      <c r="K933" s="80"/>
      <c r="L933" s="80"/>
      <c r="M933" s="80"/>
    </row>
    <row r="934" spans="2:13">
      <c r="B934" s="79"/>
      <c r="C934" s="80"/>
      <c r="D934" s="80"/>
      <c r="E934" s="80"/>
      <c r="F934" s="80"/>
      <c r="G934" s="80"/>
      <c r="H934" s="80"/>
      <c r="J934" s="80"/>
      <c r="K934" s="80"/>
      <c r="L934" s="80"/>
      <c r="M934" s="80"/>
    </row>
    <row r="935" spans="2:13">
      <c r="B935" s="79"/>
      <c r="C935" s="80"/>
      <c r="D935" s="80"/>
      <c r="E935" s="80"/>
      <c r="F935" s="80"/>
      <c r="G935" s="80"/>
      <c r="H935" s="80"/>
      <c r="J935" s="80"/>
      <c r="K935" s="80"/>
      <c r="L935" s="80"/>
      <c r="M935" s="80"/>
    </row>
    <row r="936" spans="2:13">
      <c r="B936" s="79"/>
      <c r="C936" s="80"/>
      <c r="D936" s="80"/>
      <c r="E936" s="80"/>
      <c r="F936" s="80"/>
      <c r="G936" s="80"/>
      <c r="H936" s="80"/>
      <c r="J936" s="80"/>
      <c r="K936" s="80"/>
      <c r="L936" s="80"/>
      <c r="M936" s="80"/>
    </row>
    <row r="937" spans="2:13">
      <c r="B937" s="79"/>
      <c r="C937" s="80"/>
      <c r="D937" s="80"/>
      <c r="E937" s="80"/>
      <c r="F937" s="80"/>
      <c r="G937" s="80"/>
      <c r="H937" s="80"/>
      <c r="J937" s="80"/>
      <c r="K937" s="80"/>
      <c r="L937" s="80"/>
      <c r="M937" s="80"/>
    </row>
    <row r="938" spans="2:13">
      <c r="B938" s="79"/>
      <c r="C938" s="80"/>
      <c r="D938" s="80"/>
      <c r="E938" s="80"/>
      <c r="F938" s="80"/>
      <c r="G938" s="80"/>
      <c r="H938" s="80"/>
      <c r="J938" s="80"/>
      <c r="K938" s="80"/>
      <c r="L938" s="80"/>
      <c r="M938" s="80"/>
    </row>
    <row r="939" spans="2:13">
      <c r="B939" s="79"/>
      <c r="C939" s="80"/>
      <c r="D939" s="80"/>
      <c r="E939" s="80"/>
      <c r="F939" s="80"/>
      <c r="G939" s="80"/>
      <c r="H939" s="80"/>
      <c r="J939" s="80"/>
      <c r="K939" s="80"/>
      <c r="L939" s="80"/>
      <c r="M939" s="80"/>
    </row>
    <row r="940" spans="2:13">
      <c r="B940" s="79"/>
      <c r="C940" s="80"/>
      <c r="D940" s="80"/>
      <c r="E940" s="80"/>
      <c r="F940" s="80"/>
      <c r="G940" s="80"/>
      <c r="H940" s="80"/>
      <c r="J940" s="80"/>
      <c r="K940" s="80"/>
      <c r="L940" s="80"/>
      <c r="M940" s="80"/>
    </row>
    <row r="941" spans="2:13">
      <c r="B941" s="79"/>
      <c r="C941" s="80"/>
      <c r="D941" s="80"/>
      <c r="E941" s="80"/>
      <c r="F941" s="80"/>
      <c r="G941" s="80"/>
      <c r="H941" s="80"/>
      <c r="J941" s="80"/>
      <c r="K941" s="80"/>
      <c r="L941" s="80"/>
      <c r="M941" s="80"/>
    </row>
    <row r="942" spans="2:13">
      <c r="B942" s="79"/>
      <c r="C942" s="80"/>
      <c r="D942" s="80"/>
      <c r="E942" s="80"/>
      <c r="F942" s="80"/>
      <c r="G942" s="80"/>
      <c r="H942" s="80"/>
      <c r="J942" s="80"/>
      <c r="K942" s="80"/>
      <c r="L942" s="80"/>
      <c r="M942" s="80"/>
    </row>
    <row r="943" spans="2:13">
      <c r="B943" s="79"/>
      <c r="C943" s="80"/>
      <c r="D943" s="80"/>
      <c r="E943" s="80"/>
      <c r="F943" s="80"/>
      <c r="G943" s="80"/>
      <c r="H943" s="80"/>
      <c r="J943" s="80"/>
      <c r="K943" s="80"/>
      <c r="L943" s="80"/>
      <c r="M943" s="80"/>
    </row>
    <row r="944" spans="2:13">
      <c r="B944" s="79"/>
      <c r="C944" s="80"/>
      <c r="D944" s="80"/>
      <c r="E944" s="80"/>
      <c r="F944" s="80"/>
      <c r="G944" s="80"/>
      <c r="H944" s="80"/>
      <c r="J944" s="80"/>
      <c r="K944" s="80"/>
      <c r="L944" s="80"/>
      <c r="M944" s="80"/>
    </row>
  </sheetData>
  <printOptions horizontalCentered="1"/>
  <pageMargins left="0.25" right="0.25" top="1" bottom="1" header="0.65" footer="0.5"/>
  <pageSetup scale="70" orientation="landscape" horizontalDpi="1200" verticalDpi="1200" r:id="rId1"/>
  <headerFooter alignWithMargins="0">
    <oddHeader xml:space="preserve">&amp;R&amp;16AEP - SPP Formula Rate
Trued-Up NITS Rates
Page: &amp;P of &amp;N
</oddHeader>
    <oddFooter xml:space="preserve">&amp;C &amp;R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4"/>
  <sheetViews>
    <sheetView topLeftCell="A16" zoomScale="90" zoomScaleNormal="90" zoomScaleSheetLayoutView="90" workbookViewId="0">
      <selection activeCell="I16" sqref="I16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4.85546875" style="1" bestFit="1" customWidth="1"/>
    <col min="8" max="8" width="2.7109375" style="1" customWidth="1"/>
    <col min="9" max="9" width="18" style="1" bestFit="1" customWidth="1"/>
    <col min="10" max="10" width="2.5703125" style="1" customWidth="1"/>
    <col min="11" max="11" width="17.7109375" style="1" customWidth="1"/>
    <col min="12" max="12" width="11.42578125" style="1" customWidth="1"/>
    <col min="13" max="13" width="22.85546875" style="131" customWidth="1"/>
    <col min="14" max="14" width="13.7109375" style="131" customWidth="1"/>
    <col min="15" max="15" width="13.85546875" style="131" customWidth="1"/>
    <col min="16" max="16" width="11.42578125" style="131"/>
    <col min="17" max="17" width="14.5703125" style="131" customWidth="1"/>
    <col min="18" max="22" width="11.42578125" style="131"/>
    <col min="23" max="16384" width="11.42578125" style="1"/>
  </cols>
  <sheetData>
    <row r="1" spans="1:1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2"/>
      <c r="L1" s="132">
        <f>+'[5]OKT Historic TCOS'!O2</f>
        <v>2018</v>
      </c>
    </row>
    <row r="2" spans="1:12">
      <c r="B2" s="4"/>
      <c r="C2" s="5"/>
      <c r="D2" s="5"/>
      <c r="E2" s="5"/>
      <c r="F2" s="5"/>
      <c r="G2" s="5"/>
      <c r="H2" s="5"/>
      <c r="I2" s="5"/>
      <c r="J2" s="5"/>
      <c r="K2" s="2"/>
    </row>
    <row r="3" spans="1:12">
      <c r="B3" s="328" t="s">
        <v>0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2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1:12">
      <c r="B5" s="328" t="str">
        <f>"For Calendar Year "&amp;L1-1&amp;""</f>
        <v>For Calendar Year 2017</v>
      </c>
      <c r="C5" s="328"/>
      <c r="D5" s="328"/>
      <c r="E5" s="328"/>
      <c r="F5" s="328"/>
      <c r="G5" s="328"/>
      <c r="H5" s="328"/>
      <c r="I5" s="328"/>
      <c r="J5" s="328"/>
      <c r="K5" s="328"/>
    </row>
    <row r="6" spans="1:12">
      <c r="B6" s="1"/>
      <c r="C6" s="13"/>
      <c r="D6" s="9"/>
      <c r="H6" s="14"/>
      <c r="I6" s="14"/>
      <c r="J6" s="14"/>
      <c r="K6" s="9"/>
    </row>
    <row r="7" spans="1:12" ht="15.75">
      <c r="B7" s="330" t="s">
        <v>36</v>
      </c>
      <c r="C7" s="330"/>
      <c r="D7" s="330"/>
      <c r="E7" s="330"/>
      <c r="F7" s="330"/>
      <c r="G7" s="330"/>
      <c r="H7" s="330"/>
      <c r="I7" s="330"/>
      <c r="J7" s="330"/>
      <c r="K7" s="330"/>
    </row>
    <row r="8" spans="1:12" ht="15.75">
      <c r="B8" s="12"/>
      <c r="C8" s="13"/>
      <c r="D8" s="9"/>
      <c r="E8" s="9"/>
      <c r="F8" s="14"/>
      <c r="G8" s="16"/>
      <c r="H8" s="9"/>
      <c r="I8" s="133" t="s">
        <v>37</v>
      </c>
      <c r="J8" s="134"/>
      <c r="K8" s="133" t="s">
        <v>38</v>
      </c>
    </row>
    <row r="9" spans="1:12" ht="15.75">
      <c r="B9" s="12" t="s">
        <v>7</v>
      </c>
      <c r="C9" s="13"/>
      <c r="D9" s="9"/>
      <c r="E9" s="9"/>
      <c r="F9" s="20"/>
      <c r="G9" s="16"/>
      <c r="H9" s="9"/>
      <c r="I9" s="18" t="s">
        <v>8</v>
      </c>
      <c r="J9" s="18"/>
      <c r="K9" s="18" t="s">
        <v>8</v>
      </c>
    </row>
    <row r="10" spans="1:12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18"/>
      <c r="K10" s="17" t="s">
        <v>10</v>
      </c>
    </row>
    <row r="11" spans="1:12">
      <c r="B11" s="23"/>
      <c r="C11" s="22"/>
      <c r="D11" s="9"/>
      <c r="E11" s="22"/>
      <c r="F11" s="9"/>
      <c r="G11" s="9"/>
      <c r="H11" s="9"/>
      <c r="J11" s="9"/>
    </row>
    <row r="12" spans="1:12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</row>
    <row r="13" spans="1:12" ht="15.75">
      <c r="A13" s="17"/>
      <c r="B13" s="23">
        <v>1</v>
      </c>
      <c r="C13" s="22"/>
      <c r="D13" s="135" t="str">
        <f>"TRUE-UP YEAR "&amp;L1-1&amp;" REVENUE REQUIREMENT (w/o incentives)"</f>
        <v>TRUE-UP YEAR 2017 REVENUE REQUIREMENT (w/o incentives)</v>
      </c>
      <c r="E13" s="22"/>
      <c r="F13" s="9"/>
      <c r="G13" s="13" t="str">
        <f>"(True-Up TCOS Line "&amp;'[5]OKT True-Up TCOS'!B11&amp;" )"</f>
        <v>(True-Up TCOS Line 1 )</v>
      </c>
      <c r="H13" s="9"/>
      <c r="I13" s="27">
        <f>+'[5]OKT True-Up TCOS'!L11</f>
        <v>99924260.865928337</v>
      </c>
      <c r="J13" s="9"/>
      <c r="K13" s="27">
        <f>+'[5]SWT True-UP TCOS'!L11</f>
        <v>86441.462886155889</v>
      </c>
    </row>
    <row r="14" spans="1:12" ht="15.75">
      <c r="A14" s="17"/>
      <c r="B14" s="23"/>
      <c r="C14" s="22"/>
      <c r="D14" s="135"/>
      <c r="E14" s="22"/>
      <c r="F14" s="9"/>
      <c r="G14" s="9"/>
      <c r="H14" s="9"/>
      <c r="I14" s="27"/>
      <c r="J14" s="9"/>
      <c r="K14" s="27"/>
    </row>
    <row r="15" spans="1:12" ht="15.75">
      <c r="A15" s="17"/>
      <c r="B15" s="23">
        <f>+B13+1</f>
        <v>2</v>
      </c>
      <c r="C15" s="22"/>
      <c r="D15" s="9" t="s">
        <v>13</v>
      </c>
      <c r="E15" s="22"/>
      <c r="F15" s="9"/>
      <c r="G15" s="13" t="str">
        <f>"(True-Up TCOS Line "&amp;'[5]OKT True-Up TCOS'!B16&amp;" )"</f>
        <v>(True-Up TCOS Line 5 )</v>
      </c>
      <c r="H15" s="9"/>
      <c r="I15" s="27">
        <f>+'[5]OKT True-Up TCOS'!L16</f>
        <v>4539348.2100000139</v>
      </c>
      <c r="J15" s="29"/>
      <c r="K15" s="27">
        <f>+'[5]SWT True-UP TCOS'!L16</f>
        <v>4174.5500000000029</v>
      </c>
    </row>
    <row r="16" spans="1:12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</row>
    <row r="17" spans="2:11">
      <c r="B17" s="12">
        <f>+B15+1</f>
        <v>3</v>
      </c>
      <c r="C17" s="13"/>
      <c r="D17" s="135" t="s">
        <v>14</v>
      </c>
      <c r="F17" s="31"/>
      <c r="G17" s="13" t="str">
        <f>"(True-Up TCOS Line "&amp;'[5]OKT True-Up TCOS'!B18&amp;" )"</f>
        <v>(True-Up TCOS Line 6 )</v>
      </c>
      <c r="H17" s="5"/>
      <c r="I17" s="32">
        <f>+I13-I15</f>
        <v>95384912.655928329</v>
      </c>
      <c r="J17" s="5"/>
      <c r="K17" s="32">
        <f>+K13-K15</f>
        <v>82266.912886155886</v>
      </c>
    </row>
    <row r="18" spans="2:11">
      <c r="B18" s="12"/>
      <c r="C18" s="13"/>
      <c r="D18" s="135"/>
      <c r="E18" s="9"/>
      <c r="F18" s="31"/>
      <c r="G18" s="5"/>
      <c r="H18" s="5"/>
      <c r="I18" s="32"/>
      <c r="J18" s="5"/>
      <c r="K18" s="32"/>
    </row>
    <row r="19" spans="2:11">
      <c r="B19" s="12">
        <f>+B17+1</f>
        <v>4</v>
      </c>
      <c r="C19" s="13"/>
      <c r="D19" s="135" t="s">
        <v>15</v>
      </c>
      <c r="E19" s="9"/>
      <c r="F19" s="31"/>
      <c r="G19" s="5"/>
      <c r="H19" s="5"/>
      <c r="J19" s="5"/>
    </row>
    <row r="20" spans="2:11">
      <c r="B20" s="12">
        <f>+B19+1</f>
        <v>5</v>
      </c>
      <c r="C20" s="13"/>
      <c r="D20" s="135" t="s">
        <v>16</v>
      </c>
      <c r="E20" s="9"/>
      <c r="F20" s="31"/>
      <c r="G20" s="34" t="str">
        <f>"(True-Up TCOS Line "&amp;'[5]OKT True-Up TCOS'!B23&amp;" )"</f>
        <v>(True-Up TCOS Line 7 )</v>
      </c>
      <c r="H20" s="5"/>
      <c r="I20" s="136">
        <f>ROUND(+'[5]OKT True-Up TCOS'!L23,0)</f>
        <v>30557710</v>
      </c>
      <c r="J20" s="136"/>
      <c r="K20" s="136">
        <f>ROUND(+'[5]SWT True-UP TCOS'!L23,0)</f>
        <v>0</v>
      </c>
    </row>
    <row r="21" spans="2:11">
      <c r="B21" s="12">
        <f>+B20+1</f>
        <v>6</v>
      </c>
      <c r="C21" s="13"/>
      <c r="D21" s="135" t="s">
        <v>17</v>
      </c>
      <c r="E21" s="9"/>
      <c r="F21" s="31"/>
      <c r="G21" s="13" t="str">
        <f>"(Worksheet G)"</f>
        <v>(Worksheet G)</v>
      </c>
      <c r="H21" s="5"/>
      <c r="I21" s="136">
        <v>0</v>
      </c>
      <c r="J21" s="136"/>
      <c r="K21" s="136">
        <v>0</v>
      </c>
    </row>
    <row r="22" spans="2:11">
      <c r="B22" s="12">
        <f>+B21+1</f>
        <v>7</v>
      </c>
      <c r="C22" s="13"/>
      <c r="D22" s="135" t="s">
        <v>18</v>
      </c>
      <c r="E22" s="9"/>
      <c r="F22" s="31"/>
      <c r="G22" s="13" t="str">
        <f>"(Worksheet G)"</f>
        <v>(Worksheet G)</v>
      </c>
      <c r="H22" s="5"/>
      <c r="I22" s="137">
        <v>0</v>
      </c>
      <c r="J22" s="136"/>
      <c r="K22" s="137">
        <v>0</v>
      </c>
    </row>
    <row r="23" spans="2:11">
      <c r="B23" s="12">
        <f>+B22+1</f>
        <v>8</v>
      </c>
      <c r="C23" s="13"/>
      <c r="D23" s="138" t="s">
        <v>19</v>
      </c>
      <c r="E23" s="9" t="s">
        <v>20</v>
      </c>
      <c r="F23" s="31"/>
      <c r="G23" s="5"/>
      <c r="H23" s="5"/>
      <c r="I23" s="136">
        <f>+I22+I21+I20</f>
        <v>30557710</v>
      </c>
      <c r="J23" s="136"/>
      <c r="K23" s="136">
        <f>+K22+K21+K20</f>
        <v>0</v>
      </c>
    </row>
    <row r="24" spans="2:11">
      <c r="B24" s="12"/>
      <c r="C24" s="13"/>
      <c r="D24" s="135"/>
      <c r="E24" s="9"/>
      <c r="F24" s="31"/>
      <c r="G24" s="5"/>
      <c r="H24" s="5"/>
      <c r="I24" s="137"/>
      <c r="J24" s="136"/>
      <c r="K24" s="137"/>
    </row>
    <row r="25" spans="2:11">
      <c r="B25" s="12">
        <f>+B23+1</f>
        <v>9</v>
      </c>
      <c r="C25" s="13"/>
      <c r="D25" s="135" t="s">
        <v>21</v>
      </c>
      <c r="E25" s="9"/>
      <c r="G25" s="31" t="str">
        <f>"(Line "&amp;B17&amp;"- Line "&amp;B23&amp;")"</f>
        <v>(Line 3- Line 8)</v>
      </c>
      <c r="H25" s="5"/>
      <c r="I25" s="136">
        <f>+I17-I23</f>
        <v>64827202.655928329</v>
      </c>
      <c r="J25" s="136"/>
      <c r="K25" s="136">
        <f>+K17-K23</f>
        <v>82266.912886155886</v>
      </c>
    </row>
    <row r="26" spans="2:11">
      <c r="B26" s="1"/>
      <c r="C26" s="13"/>
      <c r="E26" s="9"/>
      <c r="G26" s="5"/>
      <c r="H26" s="5"/>
    </row>
    <row r="27" spans="2:11">
      <c r="B27" s="12">
        <f>+B25+1</f>
        <v>10</v>
      </c>
      <c r="C27" s="13"/>
      <c r="D27" s="135" t="s">
        <v>22</v>
      </c>
      <c r="E27" s="9"/>
      <c r="F27" s="31"/>
      <c r="G27" s="13" t="str">
        <f>"(True-Up TCOS Line "&amp;'[5]OKT True-Up TCOS'!B35&amp;" )"</f>
        <v>(True-Up TCOS Line 15 )</v>
      </c>
      <c r="H27" s="5"/>
      <c r="I27" s="136">
        <f>+'[5]OKT True-Up TCOS'!L35</f>
        <v>0</v>
      </c>
      <c r="J27" s="136"/>
      <c r="K27" s="136">
        <f>+'[5]OKT True-Up TCOS'!N35</f>
        <v>0</v>
      </c>
    </row>
    <row r="28" spans="2:11" ht="15.75" thickBot="1">
      <c r="B28" s="12"/>
      <c r="C28" s="13"/>
      <c r="D28" s="135"/>
      <c r="E28" s="9"/>
      <c r="F28" s="31"/>
      <c r="G28" s="5"/>
      <c r="H28" s="5"/>
      <c r="I28" s="139"/>
      <c r="J28" s="136"/>
      <c r="K28" s="139"/>
    </row>
    <row r="29" spans="2:11" ht="16.5" thickBot="1">
      <c r="B29" s="42">
        <f>+B27+1</f>
        <v>11</v>
      </c>
      <c r="C29" s="43"/>
      <c r="D29" s="140" t="str">
        <f>"TRUED-UP ZONAL ATRR (W/ INCENTIVES) FOR "&amp;L1-1&amp;""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141">
        <f>+I25+I27</f>
        <v>64827202.655928329</v>
      </c>
      <c r="J29" s="141"/>
      <c r="K29" s="142">
        <f>+K25+K27</f>
        <v>82266.912886155886</v>
      </c>
    </row>
    <row r="30" spans="2:11">
      <c r="B30" s="12"/>
      <c r="C30" s="13"/>
      <c r="D30" s="135"/>
      <c r="E30" s="9"/>
      <c r="G30" s="31"/>
      <c r="H30" s="5"/>
      <c r="I30" s="136"/>
      <c r="J30" s="136"/>
      <c r="K30" s="136"/>
    </row>
    <row r="31" spans="2:11" ht="15.75">
      <c r="B31" s="52">
        <f>B29+1</f>
        <v>12</v>
      </c>
      <c r="C31" s="53"/>
      <c r="D31" s="143" t="str">
        <f>""&amp;L1-1&amp;" Historic AEP West Zone SPP Average 12-Mo. Peak Demand"</f>
        <v>2017 Historic AEP West Zone SPP Average 12-Mo. Peak Demand</v>
      </c>
      <c r="E31" s="55"/>
      <c r="F31" s="56"/>
      <c r="G31" s="144">
        <f>+'[5]Load WS'!Q30</f>
        <v>7969</v>
      </c>
      <c r="H31" s="145"/>
      <c r="I31" s="146">
        <f>G31</f>
        <v>7969</v>
      </c>
      <c r="J31" s="147"/>
      <c r="K31" s="146">
        <f>G31</f>
        <v>7969</v>
      </c>
    </row>
    <row r="32" spans="2:11" ht="15.75">
      <c r="B32" s="52"/>
      <c r="C32" s="53"/>
      <c r="D32" s="148"/>
      <c r="E32" s="55"/>
      <c r="F32" s="56"/>
      <c r="G32" s="61"/>
      <c r="H32" s="58"/>
      <c r="I32" s="145"/>
      <c r="J32" s="136"/>
      <c r="K32" s="136"/>
    </row>
    <row r="33" spans="2:12" ht="15.75">
      <c r="B33" s="52">
        <f>B31+1</f>
        <v>13</v>
      </c>
      <c r="C33" s="53"/>
      <c r="D33" s="149" t="str">
        <f>"Monthly NITS Rate in $/MW - Month"</f>
        <v>Monthly NITS Rate in $/MW - Month</v>
      </c>
      <c r="E33" s="55"/>
      <c r="F33" s="56"/>
      <c r="G33" s="150" t="str">
        <f>"(Line "&amp;B29&amp;" / Line "&amp;B31&amp;") /12 "</f>
        <v xml:space="preserve">(Line 11 / Line 12) /12 </v>
      </c>
      <c r="H33" s="58"/>
      <c r="I33" s="151">
        <f>ROUND((I29/I31)/12,2)</f>
        <v>677.91</v>
      </c>
      <c r="J33" s="151"/>
      <c r="K33" s="151">
        <f>ROUND((K29/K31)/12,2)</f>
        <v>0.86</v>
      </c>
    </row>
    <row r="34" spans="2:12">
      <c r="B34" s="12"/>
      <c r="C34" s="13"/>
      <c r="D34" s="135"/>
      <c r="E34" s="9"/>
      <c r="G34" s="31"/>
      <c r="H34" s="5"/>
      <c r="I34" s="136"/>
      <c r="J34" s="136"/>
      <c r="K34" s="136"/>
    </row>
    <row r="35" spans="2:12">
      <c r="B35" s="12"/>
      <c r="C35" s="13"/>
      <c r="D35" s="143"/>
      <c r="E35" s="67"/>
      <c r="F35" s="68"/>
      <c r="G35" s="59"/>
      <c r="H35" s="59"/>
      <c r="I35" s="152"/>
      <c r="J35" s="153"/>
      <c r="K35" s="152"/>
    </row>
    <row r="36" spans="2:12">
      <c r="B36" s="71"/>
      <c r="C36" s="72"/>
      <c r="D36" s="72"/>
      <c r="E36" s="72"/>
      <c r="F36" s="72"/>
      <c r="G36" s="72"/>
      <c r="H36" s="72"/>
      <c r="I36" s="72"/>
      <c r="J36" s="72"/>
      <c r="K36" s="131"/>
      <c r="L36" s="72"/>
    </row>
    <row r="37" spans="2:12">
      <c r="B37" s="71"/>
      <c r="C37" s="72"/>
      <c r="D37" s="72"/>
      <c r="E37" s="72"/>
      <c r="F37" s="72"/>
      <c r="G37" s="72"/>
      <c r="H37" s="72"/>
      <c r="I37" s="72"/>
      <c r="J37" s="72"/>
      <c r="K37" s="131"/>
      <c r="L37" s="72"/>
    </row>
    <row r="38" spans="2:12">
      <c r="B38" s="71"/>
      <c r="C38" s="72"/>
      <c r="D38" s="72"/>
      <c r="E38" s="72"/>
      <c r="F38" s="72"/>
      <c r="G38" s="72"/>
      <c r="H38" s="72"/>
      <c r="I38" s="72"/>
      <c r="J38" s="72"/>
      <c r="K38" s="131"/>
      <c r="L38" s="72"/>
    </row>
    <row r="39" spans="2:12">
      <c r="B39" s="71"/>
      <c r="C39" s="72"/>
      <c r="D39" s="72"/>
      <c r="E39" s="72"/>
      <c r="F39" s="72"/>
      <c r="G39" s="72"/>
      <c r="H39" s="72"/>
      <c r="I39" s="72"/>
      <c r="J39" s="72"/>
      <c r="K39" s="131"/>
      <c r="L39" s="72"/>
    </row>
    <row r="40" spans="2:12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2:12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2:12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2:12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2:12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2:12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2:12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2:12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2:12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2:12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2:12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2:12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2:12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2:12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2:12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2:12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2:12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2:12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2:12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2:12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2:12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2:12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2:12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2:12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2:12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2:12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2:12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2:12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2:12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2:12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2:12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2:12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2:12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2:12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2:12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2:12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2:12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2:12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2:12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2:12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2:12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2:12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2:12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2:12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2:12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2:12">
      <c r="B87" s="79"/>
      <c r="C87" s="80"/>
      <c r="D87" s="80"/>
      <c r="E87" s="80"/>
      <c r="F87" s="80"/>
      <c r="G87" s="80"/>
      <c r="H87" s="80"/>
      <c r="I87" s="80"/>
      <c r="J87" s="80"/>
      <c r="K87" s="80"/>
    </row>
    <row r="88" spans="2:12">
      <c r="B88" s="79"/>
      <c r="C88" s="80"/>
      <c r="D88" s="80"/>
      <c r="E88" s="80"/>
      <c r="F88" s="80"/>
      <c r="G88" s="80"/>
      <c r="H88" s="80"/>
      <c r="I88" s="80"/>
      <c r="J88" s="80"/>
      <c r="K88" s="80"/>
    </row>
    <row r="89" spans="2:12">
      <c r="B89" s="79"/>
      <c r="C89" s="80"/>
      <c r="D89" s="80"/>
      <c r="E89" s="80"/>
      <c r="F89" s="80"/>
      <c r="G89" s="80"/>
      <c r="H89" s="80"/>
      <c r="I89" s="80"/>
      <c r="J89" s="80"/>
      <c r="K89" s="80"/>
    </row>
    <row r="90" spans="2:12">
      <c r="B90" s="79"/>
      <c r="C90" s="80"/>
      <c r="D90" s="80"/>
      <c r="E90" s="80"/>
      <c r="F90" s="80"/>
      <c r="G90" s="80"/>
      <c r="H90" s="80"/>
      <c r="I90" s="80"/>
      <c r="J90" s="80"/>
      <c r="K90" s="80"/>
    </row>
    <row r="91" spans="2:12">
      <c r="B91" s="79"/>
      <c r="C91" s="80"/>
      <c r="D91" s="80"/>
      <c r="E91" s="80"/>
      <c r="F91" s="80"/>
      <c r="G91" s="80"/>
      <c r="H91" s="80"/>
      <c r="I91" s="80"/>
      <c r="J91" s="80"/>
      <c r="K91" s="80"/>
    </row>
    <row r="92" spans="2:12">
      <c r="B92" s="79"/>
      <c r="C92" s="80"/>
      <c r="D92" s="80"/>
      <c r="E92" s="80"/>
      <c r="F92" s="80"/>
      <c r="G92" s="80"/>
      <c r="H92" s="80"/>
      <c r="I92" s="80"/>
      <c r="J92" s="80"/>
      <c r="K92" s="80"/>
    </row>
    <row r="93" spans="2:12">
      <c r="B93" s="79"/>
      <c r="C93" s="80"/>
      <c r="D93" s="80"/>
      <c r="E93" s="80"/>
      <c r="F93" s="80"/>
      <c r="G93" s="80"/>
      <c r="H93" s="80"/>
      <c r="I93" s="80"/>
      <c r="J93" s="80"/>
      <c r="K93" s="80"/>
    </row>
    <row r="94" spans="2:12">
      <c r="B94" s="79"/>
      <c r="C94" s="80"/>
      <c r="D94" s="80"/>
      <c r="E94" s="80"/>
      <c r="F94" s="80"/>
      <c r="G94" s="80"/>
      <c r="H94" s="80"/>
      <c r="I94" s="80"/>
      <c r="J94" s="80"/>
      <c r="K94" s="80"/>
    </row>
    <row r="95" spans="2:12">
      <c r="B95" s="79"/>
      <c r="C95" s="80"/>
      <c r="D95" s="80"/>
      <c r="E95" s="80"/>
      <c r="F95" s="80"/>
      <c r="G95" s="80"/>
      <c r="H95" s="80"/>
      <c r="I95" s="80"/>
      <c r="J95" s="80"/>
      <c r="K95" s="80"/>
    </row>
    <row r="96" spans="2:12">
      <c r="B96" s="79"/>
      <c r="C96" s="80"/>
      <c r="D96" s="80"/>
      <c r="E96" s="80"/>
      <c r="F96" s="80"/>
      <c r="G96" s="80"/>
      <c r="H96" s="80"/>
      <c r="I96" s="80"/>
      <c r="J96" s="80"/>
      <c r="K96" s="80"/>
    </row>
    <row r="97" spans="2:11">
      <c r="B97" s="79"/>
      <c r="C97" s="80"/>
      <c r="D97" s="80"/>
      <c r="E97" s="80"/>
      <c r="F97" s="80"/>
      <c r="G97" s="80"/>
      <c r="H97" s="80"/>
      <c r="I97" s="80"/>
      <c r="J97" s="80"/>
      <c r="K97" s="80"/>
    </row>
    <row r="98" spans="2:11">
      <c r="B98" s="79"/>
      <c r="C98" s="80"/>
      <c r="D98" s="80"/>
      <c r="E98" s="80"/>
      <c r="F98" s="80"/>
      <c r="G98" s="80"/>
      <c r="H98" s="80"/>
      <c r="I98" s="80"/>
      <c r="J98" s="80"/>
      <c r="K98" s="80"/>
    </row>
    <row r="99" spans="2:11">
      <c r="B99" s="79"/>
      <c r="C99" s="80"/>
      <c r="D99" s="80"/>
      <c r="E99" s="80"/>
      <c r="F99" s="80"/>
      <c r="G99" s="80"/>
      <c r="H99" s="80"/>
      <c r="I99" s="80"/>
      <c r="J99" s="80"/>
      <c r="K99" s="80"/>
    </row>
    <row r="100" spans="2:11">
      <c r="B100" s="79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>
      <c r="B101" s="79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>
      <c r="B102" s="79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>
      <c r="B103" s="79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>
      <c r="B104" s="79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>
      <c r="B105" s="79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2:11">
      <c r="B106" s="79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2:11">
      <c r="B107" s="79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2:11">
      <c r="B108" s="79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2:11">
      <c r="B109" s="79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2:11">
      <c r="B110" s="79"/>
      <c r="C110" s="80"/>
      <c r="D110" s="80"/>
      <c r="E110" s="80"/>
      <c r="F110" s="80"/>
      <c r="G110" s="80"/>
      <c r="H110" s="80"/>
      <c r="I110" s="80"/>
      <c r="J110" s="80"/>
      <c r="K110" s="80"/>
    </row>
    <row r="111" spans="2:11">
      <c r="B111" s="79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2:11">
      <c r="B112" s="79"/>
      <c r="C112" s="80"/>
      <c r="D112" s="80"/>
      <c r="E112" s="80"/>
      <c r="F112" s="80"/>
      <c r="G112" s="80"/>
      <c r="H112" s="80"/>
      <c r="I112" s="80"/>
      <c r="J112" s="80"/>
      <c r="K112" s="80"/>
    </row>
    <row r="113" spans="2:11">
      <c r="B113" s="79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2:11">
      <c r="B114" s="79"/>
      <c r="C114" s="80"/>
      <c r="D114" s="80"/>
      <c r="E114" s="80"/>
      <c r="F114" s="80"/>
      <c r="G114" s="80"/>
      <c r="H114" s="80"/>
      <c r="I114" s="80"/>
      <c r="J114" s="80"/>
      <c r="K114" s="80"/>
    </row>
    <row r="115" spans="2:11">
      <c r="B115" s="79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2:11">
      <c r="B116" s="79"/>
      <c r="C116" s="80"/>
      <c r="D116" s="80"/>
      <c r="E116" s="80"/>
      <c r="F116" s="80"/>
      <c r="G116" s="80"/>
      <c r="H116" s="80"/>
      <c r="I116" s="80"/>
      <c r="J116" s="80"/>
      <c r="K116" s="80"/>
    </row>
    <row r="117" spans="2:11">
      <c r="B117" s="79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2:11">
      <c r="B118" s="79"/>
      <c r="C118" s="80"/>
      <c r="D118" s="80"/>
      <c r="E118" s="80"/>
      <c r="F118" s="80"/>
      <c r="G118" s="80"/>
      <c r="H118" s="80"/>
      <c r="I118" s="80"/>
      <c r="J118" s="80"/>
      <c r="K118" s="80"/>
    </row>
    <row r="119" spans="2:11">
      <c r="B119" s="79"/>
      <c r="C119" s="80"/>
      <c r="D119" s="80"/>
      <c r="E119" s="80"/>
      <c r="F119" s="80"/>
      <c r="G119" s="80"/>
      <c r="H119" s="80"/>
      <c r="I119" s="80"/>
      <c r="J119" s="80"/>
      <c r="K119" s="80"/>
    </row>
    <row r="120" spans="2:11">
      <c r="B120" s="79"/>
      <c r="C120" s="80"/>
      <c r="D120" s="80"/>
      <c r="E120" s="80"/>
      <c r="F120" s="80"/>
      <c r="G120" s="80"/>
      <c r="H120" s="80"/>
      <c r="I120" s="80"/>
      <c r="J120" s="80"/>
      <c r="K120" s="80"/>
    </row>
    <row r="121" spans="2:11">
      <c r="B121" s="79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2:11">
      <c r="B122" s="79"/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2:11">
      <c r="B123" s="79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2:11">
      <c r="B124" s="79"/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2:11">
      <c r="B125" s="79"/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2:11">
      <c r="B126" s="79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2:11">
      <c r="B127" s="79"/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2:11">
      <c r="B128" s="79"/>
      <c r="C128" s="80"/>
      <c r="D128" s="80"/>
      <c r="E128" s="80"/>
      <c r="F128" s="80"/>
      <c r="G128" s="80"/>
      <c r="H128" s="80"/>
      <c r="I128" s="80"/>
      <c r="J128" s="80"/>
      <c r="K128" s="80"/>
    </row>
    <row r="129" spans="2:11">
      <c r="B129" s="79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2:11">
      <c r="B130" s="79"/>
      <c r="C130" s="80"/>
      <c r="D130" s="80"/>
      <c r="E130" s="80"/>
      <c r="F130" s="80"/>
      <c r="G130" s="80"/>
      <c r="H130" s="80"/>
      <c r="I130" s="80"/>
      <c r="J130" s="80"/>
      <c r="K130" s="80"/>
    </row>
    <row r="131" spans="2:11">
      <c r="B131" s="79"/>
      <c r="C131" s="80"/>
      <c r="D131" s="80"/>
      <c r="E131" s="80"/>
      <c r="F131" s="80"/>
      <c r="G131" s="80"/>
      <c r="H131" s="80"/>
      <c r="I131" s="80"/>
      <c r="J131" s="80"/>
      <c r="K131" s="80"/>
    </row>
    <row r="132" spans="2:11">
      <c r="B132" s="79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2:11">
      <c r="B133" s="79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2:11">
      <c r="B134" s="79"/>
      <c r="C134" s="80"/>
      <c r="D134" s="80"/>
      <c r="E134" s="80"/>
      <c r="F134" s="80"/>
      <c r="G134" s="80"/>
      <c r="H134" s="80"/>
      <c r="I134" s="80"/>
      <c r="J134" s="80"/>
      <c r="K134" s="80"/>
    </row>
    <row r="135" spans="2:11">
      <c r="B135" s="79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2:11">
      <c r="B136" s="79"/>
      <c r="C136" s="80"/>
      <c r="D136" s="80"/>
      <c r="E136" s="80"/>
      <c r="F136" s="80"/>
      <c r="G136" s="80"/>
      <c r="H136" s="80"/>
      <c r="I136" s="80"/>
      <c r="J136" s="80"/>
      <c r="K136" s="80"/>
    </row>
    <row r="137" spans="2:11">
      <c r="B137" s="79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2:11">
      <c r="B138" s="79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2:11">
      <c r="B139" s="79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2:11">
      <c r="B140" s="79"/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2:11">
      <c r="B141" s="79"/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2:11">
      <c r="B142" s="79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2:11">
      <c r="B143" s="79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2:11">
      <c r="B144" s="79"/>
      <c r="C144" s="80"/>
      <c r="D144" s="80"/>
      <c r="E144" s="80"/>
      <c r="F144" s="80"/>
      <c r="G144" s="80"/>
      <c r="H144" s="80"/>
      <c r="I144" s="80"/>
      <c r="J144" s="80"/>
      <c r="K144" s="80"/>
    </row>
    <row r="145" spans="2:11">
      <c r="B145" s="79"/>
      <c r="C145" s="80"/>
      <c r="D145" s="80"/>
      <c r="E145" s="80"/>
      <c r="F145" s="80"/>
      <c r="G145" s="80"/>
      <c r="H145" s="80"/>
      <c r="I145" s="80"/>
      <c r="J145" s="80"/>
      <c r="K145" s="80"/>
    </row>
    <row r="146" spans="2:11">
      <c r="B146" s="79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2:11">
      <c r="B147" s="79"/>
      <c r="C147" s="80"/>
      <c r="D147" s="80"/>
      <c r="E147" s="80"/>
      <c r="F147" s="80"/>
      <c r="G147" s="80"/>
      <c r="H147" s="80"/>
      <c r="I147" s="80"/>
      <c r="J147" s="80"/>
      <c r="K147" s="80"/>
    </row>
    <row r="148" spans="2:11">
      <c r="B148" s="79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2:11">
      <c r="B149" s="79"/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2:11">
      <c r="B150" s="79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2:11">
      <c r="B151" s="79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2:11">
      <c r="B152" s="79"/>
      <c r="C152" s="80"/>
      <c r="D152" s="80"/>
      <c r="E152" s="80"/>
      <c r="F152" s="80"/>
      <c r="G152" s="80"/>
      <c r="H152" s="80"/>
      <c r="I152" s="80"/>
      <c r="J152" s="80"/>
      <c r="K152" s="80"/>
    </row>
    <row r="153" spans="2:11">
      <c r="B153" s="79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2:11">
      <c r="B154" s="79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2:11">
      <c r="B155" s="79"/>
      <c r="C155" s="80"/>
      <c r="D155" s="80"/>
      <c r="E155" s="80"/>
      <c r="F155" s="80"/>
      <c r="G155" s="80"/>
      <c r="H155" s="80"/>
      <c r="I155" s="80"/>
      <c r="J155" s="80"/>
      <c r="K155" s="80"/>
    </row>
    <row r="156" spans="2:11">
      <c r="B156" s="79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2:11">
      <c r="B157" s="79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2:11">
      <c r="B158" s="79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2:11">
      <c r="B159" s="79"/>
      <c r="C159" s="80"/>
      <c r="D159" s="80"/>
      <c r="E159" s="80"/>
      <c r="F159" s="80"/>
      <c r="G159" s="80"/>
      <c r="H159" s="80"/>
      <c r="I159" s="80"/>
      <c r="J159" s="80"/>
      <c r="K159" s="80"/>
    </row>
    <row r="160" spans="2:11">
      <c r="B160" s="79"/>
      <c r="C160" s="80"/>
      <c r="D160" s="80"/>
      <c r="E160" s="80"/>
      <c r="F160" s="80"/>
      <c r="G160" s="80"/>
      <c r="H160" s="80"/>
      <c r="I160" s="80"/>
      <c r="J160" s="80"/>
      <c r="K160" s="80"/>
    </row>
    <row r="161" spans="2:11">
      <c r="B161" s="79"/>
      <c r="C161" s="80"/>
      <c r="D161" s="80"/>
      <c r="E161" s="80"/>
      <c r="F161" s="80"/>
      <c r="G161" s="80"/>
      <c r="H161" s="80"/>
      <c r="I161" s="80"/>
      <c r="J161" s="80"/>
      <c r="K161" s="80"/>
    </row>
    <row r="162" spans="2:11">
      <c r="B162" s="79"/>
      <c r="C162" s="80"/>
      <c r="D162" s="80"/>
      <c r="E162" s="80"/>
      <c r="F162" s="80"/>
      <c r="G162" s="80"/>
      <c r="H162" s="80"/>
      <c r="I162" s="80"/>
      <c r="J162" s="80"/>
      <c r="K162" s="80"/>
    </row>
    <row r="163" spans="2:11">
      <c r="B163" s="79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2:11">
      <c r="B164" s="79"/>
      <c r="C164" s="80"/>
      <c r="D164" s="80"/>
      <c r="E164" s="80"/>
      <c r="F164" s="80"/>
      <c r="G164" s="80"/>
      <c r="H164" s="80"/>
      <c r="I164" s="80"/>
      <c r="J164" s="80"/>
      <c r="K164" s="80"/>
    </row>
    <row r="165" spans="2:11">
      <c r="B165" s="79"/>
      <c r="C165" s="80"/>
      <c r="D165" s="80"/>
      <c r="E165" s="80"/>
      <c r="F165" s="80"/>
      <c r="G165" s="80"/>
      <c r="H165" s="80"/>
      <c r="I165" s="80"/>
      <c r="J165" s="80"/>
      <c r="K165" s="80"/>
    </row>
    <row r="166" spans="2:11">
      <c r="B166" s="79"/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2:11">
      <c r="B167" s="79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2:11">
      <c r="B168" s="79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2:11">
      <c r="B169" s="79"/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2:11">
      <c r="B170" s="79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2:11">
      <c r="B171" s="79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2:11">
      <c r="B172" s="79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2:11">
      <c r="B173" s="79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2:11">
      <c r="B174" s="79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2:11">
      <c r="B175" s="79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2:11">
      <c r="B176" s="79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>
      <c r="B177" s="79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>
      <c r="B178" s="79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>
      <c r="B179" s="79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>
      <c r="B180" s="79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>
      <c r="B181" s="79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>
      <c r="B182" s="79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>
      <c r="B183" s="79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>
      <c r="B184" s="79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>
      <c r="B185" s="79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>
      <c r="B186" s="79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>
      <c r="B187" s="79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>
      <c r="B188" s="79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>
      <c r="B189" s="79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>
      <c r="B190" s="79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>
      <c r="B191" s="79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>
      <c r="B192" s="79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>
      <c r="B193" s="79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>
      <c r="B194" s="79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>
      <c r="B195" s="79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>
      <c r="B196" s="79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>
      <c r="B197" s="79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>
      <c r="B198" s="79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>
      <c r="B199" s="79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>
      <c r="B200" s="79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>
      <c r="B201" s="79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>
      <c r="B202" s="79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>
      <c r="B203" s="79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>
      <c r="B204" s="79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>
      <c r="B205" s="79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>
      <c r="B206" s="79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>
      <c r="B207" s="79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>
      <c r="B208" s="79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>
      <c r="B209" s="79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>
      <c r="B210" s="79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>
      <c r="B211" s="79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>
      <c r="B212" s="79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>
      <c r="B213" s="79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>
      <c r="B214" s="79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>
      <c r="B215" s="79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>
      <c r="B216" s="79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>
      <c r="B217" s="79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>
      <c r="B218" s="79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>
      <c r="B219" s="79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>
      <c r="B220" s="79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>
      <c r="B221" s="79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>
      <c r="B222" s="79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>
      <c r="B223" s="79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>
      <c r="B224" s="79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>
      <c r="B225" s="79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>
      <c r="B226" s="79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>
      <c r="B227" s="79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>
      <c r="B228" s="79"/>
      <c r="C228" s="80"/>
      <c r="D228" s="80"/>
      <c r="E228" s="80"/>
      <c r="F228" s="80"/>
      <c r="G228" s="80"/>
      <c r="H228" s="80"/>
      <c r="I228" s="80"/>
      <c r="J228" s="80"/>
      <c r="K228" s="80"/>
    </row>
    <row r="229" spans="2:11">
      <c r="B229" s="79"/>
      <c r="C229" s="80"/>
      <c r="D229" s="80"/>
      <c r="E229" s="80"/>
      <c r="F229" s="80"/>
      <c r="G229" s="80"/>
      <c r="H229" s="80"/>
      <c r="I229" s="80"/>
      <c r="J229" s="80"/>
      <c r="K229" s="80"/>
    </row>
    <row r="230" spans="2:11">
      <c r="B230" s="79"/>
      <c r="C230" s="80"/>
      <c r="D230" s="80"/>
      <c r="E230" s="80"/>
      <c r="F230" s="80"/>
      <c r="G230" s="80"/>
      <c r="H230" s="80"/>
      <c r="I230" s="80"/>
      <c r="J230" s="80"/>
      <c r="K230" s="80"/>
    </row>
    <row r="231" spans="2:11">
      <c r="B231" s="79"/>
      <c r="C231" s="80"/>
      <c r="D231" s="80"/>
      <c r="E231" s="80"/>
      <c r="F231" s="80"/>
      <c r="G231" s="80"/>
      <c r="H231" s="80"/>
      <c r="I231" s="80"/>
      <c r="J231" s="80"/>
      <c r="K231" s="80"/>
    </row>
    <row r="232" spans="2:11">
      <c r="B232" s="79"/>
      <c r="C232" s="80"/>
      <c r="D232" s="80"/>
      <c r="E232" s="80"/>
      <c r="F232" s="80"/>
      <c r="G232" s="80"/>
      <c r="H232" s="80"/>
      <c r="I232" s="80"/>
      <c r="J232" s="80"/>
      <c r="K232" s="80"/>
    </row>
    <row r="233" spans="2:11">
      <c r="B233" s="79"/>
      <c r="C233" s="80"/>
      <c r="D233" s="80"/>
      <c r="E233" s="80"/>
      <c r="F233" s="80"/>
      <c r="G233" s="80"/>
      <c r="H233" s="80"/>
      <c r="I233" s="80"/>
      <c r="J233" s="80"/>
      <c r="K233" s="80"/>
    </row>
    <row r="234" spans="2:11">
      <c r="B234" s="79"/>
      <c r="C234" s="80"/>
      <c r="D234" s="80"/>
      <c r="E234" s="80"/>
      <c r="F234" s="80"/>
      <c r="G234" s="80"/>
      <c r="H234" s="80"/>
      <c r="I234" s="80"/>
      <c r="J234" s="80"/>
      <c r="K234" s="80"/>
    </row>
    <row r="235" spans="2:11">
      <c r="B235" s="79"/>
      <c r="C235" s="80"/>
      <c r="D235" s="80"/>
      <c r="E235" s="80"/>
      <c r="F235" s="80"/>
      <c r="G235" s="80"/>
      <c r="H235" s="80"/>
      <c r="I235" s="80"/>
      <c r="J235" s="80"/>
      <c r="K235" s="80"/>
    </row>
    <row r="236" spans="2:11">
      <c r="B236" s="79"/>
      <c r="C236" s="80"/>
      <c r="D236" s="80"/>
      <c r="E236" s="80"/>
      <c r="F236" s="80"/>
      <c r="G236" s="80"/>
      <c r="H236" s="80"/>
      <c r="I236" s="80"/>
      <c r="J236" s="80"/>
      <c r="K236" s="80"/>
    </row>
    <row r="237" spans="2:11">
      <c r="B237" s="79"/>
      <c r="C237" s="80"/>
      <c r="D237" s="80"/>
      <c r="E237" s="80"/>
      <c r="F237" s="80"/>
      <c r="G237" s="80"/>
      <c r="H237" s="80"/>
      <c r="I237" s="80"/>
      <c r="J237" s="80"/>
      <c r="K237" s="80"/>
    </row>
    <row r="238" spans="2:11">
      <c r="B238" s="79"/>
      <c r="C238" s="80"/>
      <c r="D238" s="80"/>
      <c r="E238" s="80"/>
      <c r="F238" s="80"/>
      <c r="G238" s="80"/>
      <c r="H238" s="80"/>
      <c r="I238" s="80"/>
      <c r="J238" s="80"/>
      <c r="K238" s="80"/>
    </row>
    <row r="239" spans="2:11">
      <c r="B239" s="79"/>
      <c r="C239" s="80"/>
      <c r="D239" s="80"/>
      <c r="E239" s="80"/>
      <c r="F239" s="80"/>
      <c r="G239" s="80"/>
      <c r="H239" s="80"/>
      <c r="I239" s="80"/>
      <c r="J239" s="80"/>
      <c r="K239" s="80"/>
    </row>
    <row r="240" spans="2:11">
      <c r="B240" s="79"/>
      <c r="C240" s="80"/>
      <c r="D240" s="80"/>
      <c r="E240" s="80"/>
      <c r="F240" s="80"/>
      <c r="G240" s="80"/>
      <c r="H240" s="80"/>
      <c r="I240" s="80"/>
      <c r="J240" s="80"/>
      <c r="K240" s="80"/>
    </row>
    <row r="241" spans="2:11">
      <c r="B241" s="79"/>
      <c r="C241" s="80"/>
      <c r="D241" s="80"/>
      <c r="E241" s="80"/>
      <c r="F241" s="80"/>
      <c r="G241" s="80"/>
      <c r="H241" s="80"/>
      <c r="I241" s="80"/>
      <c r="J241" s="80"/>
      <c r="K241" s="80"/>
    </row>
    <row r="242" spans="2:11">
      <c r="B242" s="79"/>
      <c r="C242" s="80"/>
      <c r="D242" s="80"/>
      <c r="E242" s="80"/>
      <c r="F242" s="80"/>
      <c r="G242" s="80"/>
      <c r="H242" s="80"/>
      <c r="I242" s="80"/>
      <c r="J242" s="80"/>
      <c r="K242" s="80"/>
    </row>
    <row r="243" spans="2:11">
      <c r="B243" s="79"/>
      <c r="C243" s="80"/>
      <c r="D243" s="80"/>
      <c r="E243" s="80"/>
      <c r="F243" s="80"/>
      <c r="G243" s="80"/>
      <c r="H243" s="80"/>
      <c r="I243" s="80"/>
      <c r="J243" s="80"/>
      <c r="K243" s="80"/>
    </row>
    <row r="244" spans="2:11">
      <c r="B244" s="79"/>
      <c r="C244" s="80"/>
      <c r="D244" s="80"/>
      <c r="E244" s="80"/>
      <c r="F244" s="80"/>
      <c r="G244" s="80"/>
      <c r="H244" s="80"/>
      <c r="I244" s="80"/>
      <c r="J244" s="80"/>
      <c r="K244" s="80"/>
    </row>
    <row r="245" spans="2:11">
      <c r="B245" s="79"/>
      <c r="C245" s="80"/>
      <c r="D245" s="80"/>
      <c r="E245" s="80"/>
      <c r="F245" s="80"/>
      <c r="G245" s="80"/>
      <c r="H245" s="80"/>
      <c r="I245" s="80"/>
      <c r="J245" s="80"/>
      <c r="K245" s="80"/>
    </row>
    <row r="246" spans="2:11">
      <c r="B246" s="79"/>
      <c r="C246" s="80"/>
      <c r="D246" s="80"/>
      <c r="E246" s="80"/>
      <c r="F246" s="80"/>
      <c r="G246" s="80"/>
      <c r="H246" s="80"/>
      <c r="I246" s="80"/>
      <c r="J246" s="80"/>
      <c r="K246" s="80"/>
    </row>
    <row r="247" spans="2:11">
      <c r="B247" s="79"/>
      <c r="C247" s="80"/>
      <c r="D247" s="80"/>
      <c r="E247" s="80"/>
      <c r="F247" s="80"/>
      <c r="G247" s="80"/>
      <c r="H247" s="80"/>
      <c r="I247" s="80"/>
      <c r="J247" s="80"/>
      <c r="K247" s="80"/>
    </row>
    <row r="248" spans="2:11">
      <c r="B248" s="79"/>
      <c r="C248" s="80"/>
      <c r="D248" s="80"/>
      <c r="E248" s="80"/>
      <c r="F248" s="80"/>
      <c r="G248" s="80"/>
      <c r="H248" s="80"/>
      <c r="I248" s="80"/>
      <c r="J248" s="80"/>
      <c r="K248" s="80"/>
    </row>
    <row r="249" spans="2:11">
      <c r="B249" s="79"/>
      <c r="C249" s="80"/>
      <c r="D249" s="80"/>
      <c r="E249" s="80"/>
      <c r="F249" s="80"/>
      <c r="G249" s="80"/>
      <c r="H249" s="80"/>
      <c r="I249" s="80"/>
      <c r="J249" s="80"/>
      <c r="K249" s="80"/>
    </row>
    <row r="250" spans="2:11">
      <c r="B250" s="79"/>
      <c r="C250" s="80"/>
      <c r="D250" s="80"/>
      <c r="E250" s="80"/>
      <c r="F250" s="80"/>
      <c r="G250" s="80"/>
      <c r="H250" s="80"/>
      <c r="I250" s="80"/>
      <c r="J250" s="80"/>
      <c r="K250" s="80"/>
    </row>
    <row r="251" spans="2:11">
      <c r="B251" s="79"/>
      <c r="C251" s="80"/>
      <c r="D251" s="80"/>
      <c r="E251" s="80"/>
      <c r="F251" s="80"/>
      <c r="G251" s="80"/>
      <c r="H251" s="80"/>
      <c r="I251" s="80"/>
      <c r="J251" s="80"/>
      <c r="K251" s="80"/>
    </row>
    <row r="252" spans="2:11">
      <c r="B252" s="79"/>
      <c r="C252" s="80"/>
      <c r="D252" s="80"/>
      <c r="E252" s="80"/>
      <c r="F252" s="80"/>
      <c r="G252" s="80"/>
      <c r="H252" s="80"/>
      <c r="I252" s="80"/>
      <c r="J252" s="80"/>
      <c r="K252" s="80"/>
    </row>
    <row r="253" spans="2:11">
      <c r="B253" s="79"/>
      <c r="C253" s="80"/>
      <c r="D253" s="80"/>
      <c r="E253" s="80"/>
      <c r="F253" s="80"/>
      <c r="G253" s="80"/>
      <c r="H253" s="80"/>
      <c r="I253" s="80"/>
      <c r="J253" s="80"/>
      <c r="K253" s="80"/>
    </row>
    <row r="254" spans="2:11">
      <c r="B254" s="79"/>
      <c r="C254" s="80"/>
      <c r="D254" s="80"/>
      <c r="E254" s="80"/>
      <c r="F254" s="80"/>
      <c r="G254" s="80"/>
      <c r="H254" s="80"/>
      <c r="I254" s="80"/>
      <c r="J254" s="80"/>
      <c r="K254" s="80"/>
    </row>
    <row r="255" spans="2:11">
      <c r="B255" s="79"/>
      <c r="C255" s="80"/>
      <c r="D255" s="80"/>
      <c r="E255" s="80"/>
      <c r="F255" s="80"/>
      <c r="G255" s="80"/>
      <c r="H255" s="80"/>
      <c r="I255" s="80"/>
      <c r="J255" s="80"/>
      <c r="K255" s="80"/>
    </row>
    <row r="256" spans="2:11">
      <c r="B256" s="79"/>
      <c r="C256" s="80"/>
      <c r="D256" s="80"/>
      <c r="E256" s="80"/>
      <c r="F256" s="80"/>
      <c r="G256" s="80"/>
      <c r="H256" s="80"/>
      <c r="I256" s="80"/>
      <c r="J256" s="80"/>
      <c r="K256" s="80"/>
    </row>
    <row r="257" spans="2:11">
      <c r="B257" s="79"/>
      <c r="C257" s="80"/>
      <c r="D257" s="80"/>
      <c r="E257" s="80"/>
      <c r="F257" s="80"/>
      <c r="G257" s="80"/>
      <c r="H257" s="80"/>
      <c r="I257" s="80"/>
      <c r="J257" s="80"/>
      <c r="K257" s="80"/>
    </row>
    <row r="258" spans="2:11">
      <c r="B258" s="79"/>
      <c r="C258" s="80"/>
      <c r="D258" s="80"/>
      <c r="E258" s="80"/>
      <c r="F258" s="80"/>
      <c r="G258" s="80"/>
      <c r="H258" s="80"/>
      <c r="I258" s="80"/>
      <c r="J258" s="80"/>
      <c r="K258" s="80"/>
    </row>
    <row r="259" spans="2:11">
      <c r="B259" s="79"/>
      <c r="C259" s="80"/>
      <c r="D259" s="80"/>
      <c r="E259" s="80"/>
      <c r="F259" s="80"/>
      <c r="G259" s="80"/>
      <c r="H259" s="80"/>
      <c r="I259" s="80"/>
      <c r="J259" s="80"/>
      <c r="K259" s="80"/>
    </row>
    <row r="260" spans="2:11">
      <c r="B260" s="79"/>
      <c r="C260" s="80"/>
      <c r="D260" s="80"/>
      <c r="E260" s="80"/>
      <c r="F260" s="80"/>
      <c r="G260" s="80"/>
      <c r="H260" s="80"/>
      <c r="I260" s="80"/>
      <c r="J260" s="80"/>
      <c r="K260" s="80"/>
    </row>
    <row r="261" spans="2:11">
      <c r="B261" s="79"/>
      <c r="C261" s="80"/>
      <c r="D261" s="80"/>
      <c r="E261" s="80"/>
      <c r="F261" s="80"/>
      <c r="G261" s="80"/>
      <c r="H261" s="80"/>
      <c r="I261" s="80"/>
      <c r="J261" s="80"/>
      <c r="K261" s="80"/>
    </row>
    <row r="262" spans="2:11">
      <c r="B262" s="79"/>
      <c r="C262" s="80"/>
      <c r="D262" s="80"/>
      <c r="E262" s="80"/>
      <c r="F262" s="80"/>
      <c r="G262" s="80"/>
      <c r="H262" s="80"/>
      <c r="I262" s="80"/>
      <c r="J262" s="80"/>
      <c r="K262" s="80"/>
    </row>
    <row r="263" spans="2:11">
      <c r="B263" s="79"/>
      <c r="C263" s="80"/>
      <c r="D263" s="80"/>
      <c r="E263" s="80"/>
      <c r="F263" s="80"/>
      <c r="G263" s="80"/>
      <c r="H263" s="80"/>
      <c r="I263" s="80"/>
      <c r="J263" s="80"/>
      <c r="K263" s="80"/>
    </row>
    <row r="264" spans="2:11">
      <c r="B264" s="79"/>
      <c r="C264" s="80"/>
      <c r="D264" s="80"/>
      <c r="E264" s="80"/>
      <c r="F264" s="80"/>
      <c r="G264" s="80"/>
      <c r="H264" s="80"/>
      <c r="I264" s="80"/>
      <c r="J264" s="80"/>
      <c r="K264" s="80"/>
    </row>
    <row r="265" spans="2:11">
      <c r="B265" s="79"/>
      <c r="C265" s="80"/>
      <c r="D265" s="80"/>
      <c r="E265" s="80"/>
      <c r="F265" s="80"/>
      <c r="G265" s="80"/>
      <c r="H265" s="80"/>
      <c r="I265" s="80"/>
      <c r="J265" s="80"/>
      <c r="K265" s="80"/>
    </row>
    <row r="266" spans="2:11">
      <c r="B266" s="79"/>
      <c r="C266" s="80"/>
      <c r="D266" s="80"/>
      <c r="E266" s="80"/>
      <c r="F266" s="80"/>
      <c r="G266" s="80"/>
      <c r="H266" s="80"/>
      <c r="I266" s="80"/>
      <c r="J266" s="80"/>
      <c r="K266" s="80"/>
    </row>
    <row r="267" spans="2:11">
      <c r="B267" s="79"/>
      <c r="C267" s="80"/>
      <c r="D267" s="80"/>
      <c r="E267" s="80"/>
      <c r="F267" s="80"/>
      <c r="G267" s="80"/>
      <c r="H267" s="80"/>
      <c r="I267" s="80"/>
      <c r="J267" s="80"/>
      <c r="K267" s="80"/>
    </row>
    <row r="268" spans="2:11">
      <c r="B268" s="79"/>
      <c r="C268" s="80"/>
      <c r="D268" s="80"/>
      <c r="E268" s="80"/>
      <c r="F268" s="80"/>
      <c r="G268" s="80"/>
      <c r="H268" s="80"/>
      <c r="I268" s="80"/>
      <c r="J268" s="80"/>
      <c r="K268" s="80"/>
    </row>
    <row r="269" spans="2:11">
      <c r="B269" s="79"/>
      <c r="C269" s="80"/>
      <c r="D269" s="80"/>
      <c r="E269" s="80"/>
      <c r="F269" s="80"/>
      <c r="G269" s="80"/>
      <c r="H269" s="80"/>
      <c r="I269" s="80"/>
      <c r="J269" s="80"/>
      <c r="K269" s="80"/>
    </row>
    <row r="270" spans="2:11">
      <c r="B270" s="79"/>
      <c r="C270" s="80"/>
      <c r="D270" s="80"/>
      <c r="E270" s="80"/>
      <c r="F270" s="80"/>
      <c r="G270" s="80"/>
      <c r="H270" s="80"/>
      <c r="I270" s="80"/>
      <c r="J270" s="80"/>
      <c r="K270" s="80"/>
    </row>
    <row r="271" spans="2:11">
      <c r="B271" s="79"/>
      <c r="C271" s="80"/>
      <c r="D271" s="80"/>
      <c r="E271" s="80"/>
      <c r="F271" s="80"/>
      <c r="G271" s="80"/>
      <c r="H271" s="80"/>
      <c r="I271" s="80"/>
      <c r="J271" s="80"/>
      <c r="K271" s="80"/>
    </row>
    <row r="272" spans="2:11">
      <c r="B272" s="79"/>
      <c r="C272" s="80"/>
      <c r="D272" s="80"/>
      <c r="E272" s="80"/>
      <c r="F272" s="80"/>
      <c r="G272" s="80"/>
      <c r="H272" s="80"/>
      <c r="I272" s="80"/>
      <c r="J272" s="80"/>
      <c r="K272" s="80"/>
    </row>
    <row r="273" spans="2:11">
      <c r="B273" s="79"/>
      <c r="C273" s="80"/>
      <c r="D273" s="80"/>
      <c r="E273" s="80"/>
      <c r="F273" s="80"/>
      <c r="G273" s="80"/>
      <c r="H273" s="80"/>
      <c r="I273" s="80"/>
      <c r="J273" s="80"/>
      <c r="K273" s="80"/>
    </row>
    <row r="274" spans="2:11">
      <c r="B274" s="79"/>
      <c r="C274" s="80"/>
      <c r="D274" s="80"/>
      <c r="E274" s="80"/>
      <c r="F274" s="80"/>
      <c r="G274" s="80"/>
      <c r="H274" s="80"/>
      <c r="I274" s="80"/>
      <c r="J274" s="80"/>
      <c r="K274" s="80"/>
    </row>
    <row r="275" spans="2:11">
      <c r="B275" s="79"/>
      <c r="C275" s="80"/>
      <c r="D275" s="80"/>
      <c r="E275" s="80"/>
      <c r="F275" s="80"/>
      <c r="G275" s="80"/>
      <c r="H275" s="80"/>
      <c r="I275" s="80"/>
      <c r="J275" s="80"/>
      <c r="K275" s="80"/>
    </row>
    <row r="276" spans="2:11">
      <c r="B276" s="79"/>
      <c r="C276" s="80"/>
      <c r="D276" s="80"/>
      <c r="E276" s="80"/>
      <c r="F276" s="80"/>
      <c r="G276" s="80"/>
      <c r="H276" s="80"/>
      <c r="I276" s="80"/>
      <c r="J276" s="80"/>
      <c r="K276" s="80"/>
    </row>
    <row r="277" spans="2:11">
      <c r="B277" s="79"/>
      <c r="C277" s="80"/>
      <c r="D277" s="80"/>
      <c r="E277" s="80"/>
      <c r="F277" s="80"/>
      <c r="G277" s="80"/>
      <c r="H277" s="80"/>
      <c r="I277" s="80"/>
      <c r="J277" s="80"/>
      <c r="K277" s="80"/>
    </row>
    <row r="278" spans="2:11">
      <c r="B278" s="79"/>
      <c r="C278" s="80"/>
      <c r="D278" s="80"/>
      <c r="E278" s="80"/>
      <c r="F278" s="80"/>
      <c r="G278" s="80"/>
      <c r="H278" s="80"/>
      <c r="I278" s="80"/>
      <c r="J278" s="80"/>
      <c r="K278" s="80"/>
    </row>
    <row r="279" spans="2:11">
      <c r="B279" s="79"/>
      <c r="C279" s="80"/>
      <c r="D279" s="80"/>
      <c r="E279" s="80"/>
      <c r="F279" s="80"/>
      <c r="G279" s="80"/>
      <c r="H279" s="80"/>
      <c r="I279" s="80"/>
      <c r="J279" s="80"/>
      <c r="K279" s="80"/>
    </row>
    <row r="280" spans="2:11">
      <c r="B280" s="79"/>
      <c r="C280" s="80"/>
      <c r="D280" s="80"/>
      <c r="E280" s="80"/>
      <c r="F280" s="80"/>
      <c r="G280" s="80"/>
      <c r="H280" s="80"/>
      <c r="I280" s="80"/>
      <c r="J280" s="80"/>
      <c r="K280" s="80"/>
    </row>
    <row r="281" spans="2:11">
      <c r="B281" s="79"/>
      <c r="C281" s="80"/>
      <c r="D281" s="80"/>
      <c r="E281" s="80"/>
      <c r="F281" s="80"/>
      <c r="G281" s="80"/>
      <c r="H281" s="80"/>
      <c r="I281" s="80"/>
      <c r="J281" s="80"/>
      <c r="K281" s="80"/>
    </row>
    <row r="282" spans="2:11">
      <c r="B282" s="79"/>
      <c r="C282" s="80"/>
      <c r="D282" s="80"/>
      <c r="E282" s="80"/>
      <c r="F282" s="80"/>
      <c r="G282" s="80"/>
      <c r="H282" s="80"/>
      <c r="I282" s="80"/>
      <c r="J282" s="80"/>
      <c r="K282" s="80"/>
    </row>
    <row r="283" spans="2:11">
      <c r="B283" s="79"/>
      <c r="C283" s="80"/>
      <c r="D283" s="80"/>
      <c r="E283" s="80"/>
      <c r="F283" s="80"/>
      <c r="G283" s="80"/>
      <c r="H283" s="80"/>
      <c r="I283" s="80"/>
      <c r="J283" s="80"/>
      <c r="K283" s="80"/>
    </row>
    <row r="284" spans="2:11">
      <c r="B284" s="79"/>
      <c r="C284" s="80"/>
      <c r="D284" s="80"/>
      <c r="E284" s="80"/>
      <c r="F284" s="80"/>
      <c r="G284" s="80"/>
      <c r="H284" s="80"/>
      <c r="I284" s="80"/>
      <c r="J284" s="80"/>
      <c r="K284" s="80"/>
    </row>
    <row r="285" spans="2:11">
      <c r="B285" s="79"/>
      <c r="C285" s="80"/>
      <c r="D285" s="80"/>
      <c r="E285" s="80"/>
      <c r="F285" s="80"/>
      <c r="G285" s="80"/>
      <c r="H285" s="80"/>
      <c r="I285" s="80"/>
      <c r="J285" s="80"/>
      <c r="K285" s="80"/>
    </row>
    <row r="286" spans="2:11">
      <c r="B286" s="79"/>
      <c r="C286" s="80"/>
      <c r="D286" s="80"/>
      <c r="E286" s="80"/>
      <c r="F286" s="80"/>
      <c r="G286" s="80"/>
      <c r="H286" s="80"/>
      <c r="I286" s="80"/>
      <c r="J286" s="80"/>
      <c r="K286" s="80"/>
    </row>
    <row r="287" spans="2:11">
      <c r="B287" s="79"/>
      <c r="C287" s="80"/>
      <c r="D287" s="80"/>
      <c r="E287" s="80"/>
      <c r="F287" s="80"/>
      <c r="G287" s="80"/>
      <c r="H287" s="80"/>
      <c r="I287" s="80"/>
      <c r="J287" s="80"/>
      <c r="K287" s="80"/>
    </row>
    <row r="288" spans="2:11">
      <c r="B288" s="79"/>
      <c r="C288" s="80"/>
      <c r="D288" s="80"/>
      <c r="E288" s="80"/>
      <c r="F288" s="80"/>
      <c r="G288" s="80"/>
      <c r="H288" s="80"/>
      <c r="I288" s="80"/>
      <c r="J288" s="80"/>
      <c r="K288" s="80"/>
    </row>
    <row r="289" spans="2:11">
      <c r="B289" s="79"/>
      <c r="C289" s="80"/>
      <c r="D289" s="80"/>
      <c r="E289" s="80"/>
      <c r="F289" s="80"/>
      <c r="G289" s="80"/>
      <c r="H289" s="80"/>
      <c r="I289" s="80"/>
      <c r="J289" s="80"/>
      <c r="K289" s="80"/>
    </row>
    <row r="290" spans="2:11">
      <c r="B290" s="79"/>
      <c r="C290" s="80"/>
      <c r="D290" s="80"/>
      <c r="E290" s="80"/>
      <c r="F290" s="80"/>
      <c r="G290" s="80"/>
      <c r="H290" s="80"/>
      <c r="I290" s="80"/>
      <c r="J290" s="80"/>
      <c r="K290" s="80"/>
    </row>
    <row r="291" spans="2:11">
      <c r="B291" s="79"/>
      <c r="C291" s="80"/>
      <c r="D291" s="80"/>
      <c r="E291" s="80"/>
      <c r="F291" s="80"/>
      <c r="G291" s="80"/>
      <c r="H291" s="80"/>
      <c r="I291" s="80"/>
      <c r="J291" s="80"/>
      <c r="K291" s="80"/>
    </row>
    <row r="292" spans="2:11">
      <c r="B292" s="79"/>
      <c r="C292" s="80"/>
      <c r="D292" s="80"/>
      <c r="E292" s="80"/>
      <c r="F292" s="80"/>
      <c r="G292" s="80"/>
      <c r="H292" s="80"/>
      <c r="I292" s="80"/>
      <c r="J292" s="80"/>
      <c r="K292" s="80"/>
    </row>
    <row r="293" spans="2:11">
      <c r="B293" s="79"/>
      <c r="C293" s="80"/>
      <c r="D293" s="80"/>
      <c r="E293" s="80"/>
      <c r="F293" s="80"/>
      <c r="G293" s="80"/>
      <c r="H293" s="80"/>
      <c r="I293" s="80"/>
      <c r="J293" s="80"/>
      <c r="K293" s="80"/>
    </row>
    <row r="294" spans="2:11">
      <c r="B294" s="79"/>
      <c r="C294" s="80"/>
      <c r="D294" s="80"/>
      <c r="E294" s="80"/>
      <c r="F294" s="80"/>
      <c r="G294" s="80"/>
      <c r="H294" s="80"/>
      <c r="I294" s="80"/>
      <c r="J294" s="80"/>
      <c r="K294" s="80"/>
    </row>
    <row r="295" spans="2:11">
      <c r="B295" s="79"/>
      <c r="C295" s="80"/>
      <c r="D295" s="80"/>
      <c r="E295" s="80"/>
      <c r="F295" s="80"/>
      <c r="G295" s="80"/>
      <c r="H295" s="80"/>
      <c r="I295" s="80"/>
      <c r="J295" s="80"/>
      <c r="K295" s="80"/>
    </row>
    <row r="296" spans="2:11">
      <c r="B296" s="79"/>
      <c r="C296" s="80"/>
      <c r="D296" s="80"/>
      <c r="E296" s="80"/>
      <c r="F296" s="80"/>
      <c r="G296" s="80"/>
      <c r="H296" s="80"/>
      <c r="I296" s="80"/>
      <c r="J296" s="80"/>
      <c r="K296" s="80"/>
    </row>
    <row r="297" spans="2:11">
      <c r="B297" s="79"/>
      <c r="C297" s="80"/>
      <c r="D297" s="80"/>
      <c r="E297" s="80"/>
      <c r="F297" s="80"/>
      <c r="G297" s="80"/>
      <c r="H297" s="80"/>
      <c r="I297" s="80"/>
      <c r="J297" s="80"/>
      <c r="K297" s="80"/>
    </row>
    <row r="298" spans="2:11">
      <c r="B298" s="79"/>
      <c r="C298" s="80"/>
      <c r="D298" s="80"/>
      <c r="E298" s="80"/>
      <c r="F298" s="80"/>
      <c r="G298" s="80"/>
      <c r="H298" s="80"/>
      <c r="I298" s="80"/>
      <c r="J298" s="80"/>
      <c r="K298" s="80"/>
    </row>
    <row r="299" spans="2:11">
      <c r="B299" s="79"/>
      <c r="C299" s="80"/>
      <c r="D299" s="80"/>
      <c r="E299" s="80"/>
      <c r="F299" s="80"/>
      <c r="G299" s="80"/>
      <c r="H299" s="80"/>
      <c r="I299" s="80"/>
      <c r="J299" s="80"/>
      <c r="K299" s="80"/>
    </row>
    <row r="300" spans="2:11">
      <c r="B300" s="79"/>
      <c r="C300" s="80"/>
      <c r="D300" s="80"/>
      <c r="E300" s="80"/>
      <c r="F300" s="80"/>
      <c r="G300" s="80"/>
      <c r="H300" s="80"/>
      <c r="I300" s="80"/>
      <c r="J300" s="80"/>
      <c r="K300" s="80"/>
    </row>
    <row r="301" spans="2:11">
      <c r="B301" s="79"/>
      <c r="C301" s="80"/>
      <c r="D301" s="80"/>
      <c r="E301" s="80"/>
      <c r="F301" s="80"/>
      <c r="G301" s="80"/>
      <c r="H301" s="80"/>
      <c r="I301" s="80"/>
      <c r="J301" s="80"/>
      <c r="K301" s="80"/>
    </row>
    <row r="302" spans="2:11">
      <c r="B302" s="79"/>
      <c r="C302" s="80"/>
      <c r="D302" s="80"/>
      <c r="E302" s="80"/>
      <c r="F302" s="80"/>
      <c r="G302" s="80"/>
      <c r="H302" s="80"/>
      <c r="I302" s="80"/>
      <c r="J302" s="80"/>
      <c r="K302" s="80"/>
    </row>
    <row r="303" spans="2:11">
      <c r="B303" s="79"/>
      <c r="C303" s="80"/>
      <c r="D303" s="80"/>
      <c r="E303" s="80"/>
      <c r="F303" s="80"/>
      <c r="G303" s="80"/>
      <c r="H303" s="80"/>
      <c r="I303" s="80"/>
      <c r="J303" s="80"/>
      <c r="K303" s="80"/>
    </row>
    <row r="304" spans="2:11">
      <c r="B304" s="79"/>
      <c r="C304" s="80"/>
      <c r="D304" s="80"/>
      <c r="E304" s="80"/>
      <c r="F304" s="80"/>
      <c r="G304" s="80"/>
      <c r="H304" s="80"/>
      <c r="I304" s="80"/>
      <c r="J304" s="80"/>
      <c r="K304" s="80"/>
    </row>
    <row r="305" spans="2:11">
      <c r="B305" s="79"/>
      <c r="C305" s="80"/>
      <c r="D305" s="80"/>
      <c r="E305" s="80"/>
      <c r="F305" s="80"/>
      <c r="G305" s="80"/>
      <c r="H305" s="80"/>
      <c r="I305" s="80"/>
      <c r="J305" s="80"/>
      <c r="K305" s="80"/>
    </row>
    <row r="306" spans="2:11">
      <c r="B306" s="79"/>
      <c r="C306" s="80"/>
      <c r="D306" s="80"/>
      <c r="E306" s="80"/>
      <c r="F306" s="80"/>
      <c r="G306" s="80"/>
      <c r="H306" s="80"/>
      <c r="I306" s="80"/>
      <c r="J306" s="80"/>
      <c r="K306" s="80"/>
    </row>
    <row r="307" spans="2:11">
      <c r="B307" s="79"/>
      <c r="C307" s="80"/>
      <c r="D307" s="80"/>
      <c r="E307" s="80"/>
      <c r="F307" s="80"/>
      <c r="G307" s="80"/>
      <c r="H307" s="80"/>
      <c r="I307" s="80"/>
      <c r="J307" s="80"/>
      <c r="K307" s="80"/>
    </row>
    <row r="308" spans="2:11">
      <c r="B308" s="79"/>
      <c r="C308" s="80"/>
      <c r="D308" s="80"/>
      <c r="E308" s="80"/>
      <c r="F308" s="80"/>
      <c r="G308" s="80"/>
      <c r="H308" s="80"/>
      <c r="I308" s="80"/>
      <c r="J308" s="80"/>
      <c r="K308" s="80"/>
    </row>
    <row r="309" spans="2:11">
      <c r="B309" s="79"/>
      <c r="C309" s="80"/>
      <c r="D309" s="80"/>
      <c r="E309" s="80"/>
      <c r="F309" s="80"/>
      <c r="G309" s="80"/>
      <c r="H309" s="80"/>
      <c r="I309" s="80"/>
      <c r="J309" s="80"/>
      <c r="K309" s="80"/>
    </row>
    <row r="310" spans="2:11">
      <c r="B310" s="79"/>
      <c r="C310" s="80"/>
      <c r="D310" s="80"/>
      <c r="E310" s="80"/>
      <c r="F310" s="80"/>
      <c r="G310" s="80"/>
      <c r="H310" s="80"/>
      <c r="I310" s="80"/>
      <c r="J310" s="80"/>
      <c r="K310" s="80"/>
    </row>
    <row r="311" spans="2:11">
      <c r="B311" s="79"/>
      <c r="C311" s="80"/>
      <c r="D311" s="80"/>
      <c r="E311" s="80"/>
      <c r="F311" s="80"/>
      <c r="G311" s="80"/>
      <c r="H311" s="80"/>
      <c r="I311" s="80"/>
      <c r="J311" s="80"/>
      <c r="K311" s="80"/>
    </row>
    <row r="312" spans="2:11">
      <c r="B312" s="79"/>
      <c r="C312" s="80"/>
      <c r="D312" s="80"/>
      <c r="E312" s="80"/>
      <c r="F312" s="80"/>
      <c r="G312" s="80"/>
      <c r="H312" s="80"/>
      <c r="I312" s="80"/>
      <c r="J312" s="80"/>
      <c r="K312" s="80"/>
    </row>
    <row r="313" spans="2:11">
      <c r="B313" s="79"/>
      <c r="C313" s="80"/>
      <c r="D313" s="80"/>
      <c r="E313" s="80"/>
      <c r="F313" s="80"/>
      <c r="G313" s="80"/>
      <c r="H313" s="80"/>
      <c r="I313" s="80"/>
      <c r="J313" s="80"/>
      <c r="K313" s="80"/>
    </row>
    <row r="314" spans="2:11">
      <c r="B314" s="79"/>
      <c r="C314" s="80"/>
      <c r="D314" s="80"/>
      <c r="E314" s="80"/>
      <c r="F314" s="80"/>
      <c r="G314" s="80"/>
      <c r="H314" s="80"/>
      <c r="I314" s="80"/>
      <c r="J314" s="80"/>
      <c r="K314" s="80"/>
    </row>
    <row r="315" spans="2:11">
      <c r="B315" s="79"/>
      <c r="C315" s="80"/>
      <c r="D315" s="80"/>
      <c r="E315" s="80"/>
      <c r="F315" s="80"/>
      <c r="G315" s="80"/>
      <c r="H315" s="80"/>
      <c r="I315" s="80"/>
      <c r="J315" s="80"/>
      <c r="K315" s="80"/>
    </row>
    <row r="316" spans="2:11">
      <c r="B316" s="79"/>
      <c r="C316" s="80"/>
      <c r="D316" s="80"/>
      <c r="E316" s="80"/>
      <c r="F316" s="80"/>
      <c r="G316" s="80"/>
      <c r="H316" s="80"/>
      <c r="I316" s="80"/>
      <c r="J316" s="80"/>
      <c r="K316" s="80"/>
    </row>
    <row r="317" spans="2:11">
      <c r="B317" s="79"/>
      <c r="C317" s="80"/>
      <c r="D317" s="80"/>
      <c r="E317" s="80"/>
      <c r="F317" s="80"/>
      <c r="G317" s="80"/>
      <c r="H317" s="80"/>
      <c r="I317" s="80"/>
      <c r="J317" s="80"/>
      <c r="K317" s="80"/>
    </row>
    <row r="318" spans="2:11">
      <c r="B318" s="79"/>
      <c r="C318" s="80"/>
      <c r="D318" s="80"/>
      <c r="E318" s="80"/>
      <c r="F318" s="80"/>
      <c r="G318" s="80"/>
      <c r="H318" s="80"/>
      <c r="I318" s="80"/>
      <c r="J318" s="80"/>
      <c r="K318" s="80"/>
    </row>
    <row r="319" spans="2:11">
      <c r="B319" s="79"/>
      <c r="C319" s="80"/>
      <c r="D319" s="80"/>
      <c r="E319" s="80"/>
      <c r="F319" s="80"/>
      <c r="G319" s="80"/>
      <c r="H319" s="80"/>
      <c r="I319" s="80"/>
      <c r="J319" s="80"/>
      <c r="K319" s="80"/>
    </row>
    <row r="320" spans="2:11">
      <c r="B320" s="79"/>
      <c r="C320" s="80"/>
      <c r="D320" s="80"/>
      <c r="E320" s="80"/>
      <c r="F320" s="80"/>
      <c r="G320" s="80"/>
      <c r="H320" s="80"/>
      <c r="I320" s="80"/>
      <c r="J320" s="80"/>
      <c r="K320" s="80"/>
    </row>
    <row r="321" spans="2:11">
      <c r="B321" s="79"/>
      <c r="C321" s="80"/>
      <c r="D321" s="80"/>
      <c r="E321" s="80"/>
      <c r="F321" s="80"/>
      <c r="G321" s="80"/>
      <c r="H321" s="80"/>
      <c r="I321" s="80"/>
      <c r="J321" s="80"/>
      <c r="K321" s="80"/>
    </row>
    <row r="322" spans="2:11">
      <c r="B322" s="79"/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2:11">
      <c r="B323" s="79"/>
      <c r="C323" s="80"/>
      <c r="D323" s="80"/>
      <c r="E323" s="80"/>
      <c r="F323" s="80"/>
      <c r="G323" s="80"/>
      <c r="H323" s="80"/>
      <c r="I323" s="80"/>
      <c r="J323" s="80"/>
      <c r="K323" s="80"/>
    </row>
    <row r="324" spans="2:11">
      <c r="B324" s="79"/>
      <c r="C324" s="80"/>
      <c r="D324" s="80"/>
      <c r="E324" s="80"/>
      <c r="F324" s="80"/>
      <c r="G324" s="80"/>
      <c r="H324" s="80"/>
      <c r="I324" s="80"/>
      <c r="J324" s="80"/>
      <c r="K324" s="80"/>
    </row>
    <row r="325" spans="2:11">
      <c r="B325" s="79"/>
      <c r="C325" s="80"/>
      <c r="D325" s="80"/>
      <c r="E325" s="80"/>
      <c r="F325" s="80"/>
      <c r="G325" s="80"/>
      <c r="H325" s="80"/>
      <c r="I325" s="80"/>
      <c r="J325" s="80"/>
      <c r="K325" s="80"/>
    </row>
    <row r="326" spans="2:11">
      <c r="B326" s="79"/>
      <c r="C326" s="80"/>
      <c r="D326" s="80"/>
      <c r="E326" s="80"/>
      <c r="F326" s="80"/>
      <c r="G326" s="80"/>
      <c r="H326" s="80"/>
      <c r="I326" s="80"/>
      <c r="J326" s="80"/>
      <c r="K326" s="80"/>
    </row>
    <row r="327" spans="2:11">
      <c r="B327" s="79"/>
      <c r="C327" s="80"/>
      <c r="D327" s="80"/>
      <c r="E327" s="80"/>
      <c r="F327" s="80"/>
      <c r="G327" s="80"/>
      <c r="H327" s="80"/>
      <c r="I327" s="80"/>
      <c r="J327" s="80"/>
      <c r="K327" s="80"/>
    </row>
    <row r="328" spans="2:11">
      <c r="B328" s="79"/>
      <c r="C328" s="80"/>
      <c r="D328" s="80"/>
      <c r="E328" s="80"/>
      <c r="F328" s="80"/>
      <c r="G328" s="80"/>
      <c r="H328" s="80"/>
      <c r="I328" s="80"/>
      <c r="J328" s="80"/>
      <c r="K328" s="80"/>
    </row>
    <row r="329" spans="2:11">
      <c r="B329" s="79"/>
      <c r="C329" s="80"/>
      <c r="D329" s="80"/>
      <c r="E329" s="80"/>
      <c r="F329" s="80"/>
      <c r="G329" s="80"/>
      <c r="H329" s="80"/>
      <c r="I329" s="80"/>
      <c r="J329" s="80"/>
      <c r="K329" s="80"/>
    </row>
    <row r="330" spans="2:11">
      <c r="B330" s="79"/>
      <c r="C330" s="80"/>
      <c r="D330" s="80"/>
      <c r="E330" s="80"/>
      <c r="F330" s="80"/>
      <c r="G330" s="80"/>
      <c r="H330" s="80"/>
      <c r="I330" s="80"/>
      <c r="J330" s="80"/>
      <c r="K330" s="80"/>
    </row>
    <row r="331" spans="2:11">
      <c r="B331" s="79"/>
      <c r="C331" s="80"/>
      <c r="D331" s="80"/>
      <c r="E331" s="80"/>
      <c r="F331" s="80"/>
      <c r="G331" s="80"/>
      <c r="H331" s="80"/>
      <c r="I331" s="80"/>
      <c r="J331" s="80"/>
      <c r="K331" s="80"/>
    </row>
    <row r="332" spans="2:11">
      <c r="B332" s="79"/>
      <c r="C332" s="80"/>
      <c r="D332" s="80"/>
      <c r="E332" s="80"/>
      <c r="F332" s="80"/>
      <c r="G332" s="80"/>
      <c r="H332" s="80"/>
      <c r="I332" s="80"/>
      <c r="J332" s="80"/>
      <c r="K332" s="80"/>
    </row>
    <row r="333" spans="2:11">
      <c r="B333" s="79"/>
      <c r="C333" s="80"/>
      <c r="D333" s="80"/>
      <c r="E333" s="80"/>
      <c r="F333" s="80"/>
      <c r="G333" s="80"/>
      <c r="H333" s="80"/>
      <c r="I333" s="80"/>
      <c r="J333" s="80"/>
      <c r="K333" s="80"/>
    </row>
    <row r="334" spans="2:11">
      <c r="B334" s="79"/>
      <c r="C334" s="80"/>
      <c r="D334" s="80"/>
      <c r="E334" s="80"/>
      <c r="F334" s="80"/>
      <c r="G334" s="80"/>
      <c r="H334" s="80"/>
      <c r="I334" s="80"/>
      <c r="J334" s="80"/>
      <c r="K334" s="80"/>
    </row>
    <row r="335" spans="2:11">
      <c r="B335" s="79"/>
      <c r="C335" s="80"/>
      <c r="D335" s="80"/>
      <c r="E335" s="80"/>
      <c r="F335" s="80"/>
      <c r="G335" s="80"/>
      <c r="H335" s="80"/>
      <c r="I335" s="80"/>
      <c r="J335" s="80"/>
      <c r="K335" s="80"/>
    </row>
    <row r="336" spans="2:11">
      <c r="B336" s="79"/>
      <c r="C336" s="80"/>
      <c r="D336" s="80"/>
      <c r="E336" s="80"/>
      <c r="F336" s="80"/>
      <c r="G336" s="80"/>
      <c r="H336" s="80"/>
      <c r="I336" s="80"/>
      <c r="J336" s="80"/>
      <c r="K336" s="80"/>
    </row>
    <row r="337" spans="2:11">
      <c r="B337" s="79"/>
      <c r="C337" s="80"/>
      <c r="D337" s="80"/>
      <c r="E337" s="80"/>
      <c r="F337" s="80"/>
      <c r="G337" s="80"/>
      <c r="H337" s="80"/>
      <c r="I337" s="80"/>
      <c r="J337" s="80"/>
      <c r="K337" s="80"/>
    </row>
    <row r="338" spans="2:11">
      <c r="B338" s="79"/>
      <c r="C338" s="80"/>
      <c r="D338" s="80"/>
      <c r="E338" s="80"/>
      <c r="F338" s="80"/>
      <c r="G338" s="80"/>
      <c r="H338" s="80"/>
      <c r="I338" s="80"/>
      <c r="J338" s="80"/>
      <c r="K338" s="80"/>
    </row>
    <row r="339" spans="2:11">
      <c r="B339" s="79"/>
      <c r="C339" s="80"/>
      <c r="D339" s="80"/>
      <c r="E339" s="80"/>
      <c r="F339" s="80"/>
      <c r="G339" s="80"/>
      <c r="H339" s="80"/>
      <c r="I339" s="80"/>
      <c r="J339" s="80"/>
      <c r="K339" s="80"/>
    </row>
    <row r="340" spans="2:11">
      <c r="B340" s="79"/>
      <c r="C340" s="80"/>
      <c r="D340" s="80"/>
      <c r="E340" s="80"/>
      <c r="F340" s="80"/>
      <c r="G340" s="80"/>
      <c r="H340" s="80"/>
      <c r="I340" s="80"/>
      <c r="J340" s="80"/>
      <c r="K340" s="80"/>
    </row>
    <row r="341" spans="2:11">
      <c r="B341" s="79"/>
      <c r="C341" s="80"/>
      <c r="D341" s="80"/>
      <c r="E341" s="80"/>
      <c r="F341" s="80"/>
      <c r="G341" s="80"/>
      <c r="H341" s="80"/>
      <c r="I341" s="80"/>
      <c r="J341" s="80"/>
      <c r="K341" s="80"/>
    </row>
    <row r="342" spans="2:11">
      <c r="B342" s="79"/>
      <c r="C342" s="80"/>
      <c r="D342" s="80"/>
      <c r="E342" s="80"/>
      <c r="F342" s="80"/>
      <c r="G342" s="80"/>
      <c r="H342" s="80"/>
      <c r="I342" s="80"/>
      <c r="J342" s="80"/>
      <c r="K342" s="80"/>
    </row>
    <row r="343" spans="2:11">
      <c r="B343" s="79"/>
      <c r="C343" s="80"/>
      <c r="D343" s="80"/>
      <c r="E343" s="80"/>
      <c r="F343" s="80"/>
      <c r="G343" s="80"/>
      <c r="H343" s="80"/>
      <c r="I343" s="80"/>
      <c r="J343" s="80"/>
      <c r="K343" s="80"/>
    </row>
    <row r="344" spans="2:11">
      <c r="B344" s="79"/>
      <c r="C344" s="80"/>
      <c r="D344" s="80"/>
      <c r="E344" s="80"/>
      <c r="F344" s="80"/>
      <c r="G344" s="80"/>
      <c r="H344" s="80"/>
      <c r="I344" s="80"/>
      <c r="J344" s="80"/>
      <c r="K344" s="80"/>
    </row>
    <row r="345" spans="2:11">
      <c r="B345" s="79"/>
      <c r="C345" s="80"/>
      <c r="D345" s="80"/>
      <c r="E345" s="80"/>
      <c r="F345" s="80"/>
      <c r="G345" s="80"/>
      <c r="H345" s="80"/>
      <c r="I345" s="80"/>
      <c r="J345" s="80"/>
      <c r="K345" s="80"/>
    </row>
    <row r="346" spans="2:11">
      <c r="B346" s="79"/>
      <c r="C346" s="80"/>
      <c r="D346" s="80"/>
      <c r="E346" s="80"/>
      <c r="F346" s="80"/>
      <c r="G346" s="80"/>
      <c r="H346" s="80"/>
      <c r="I346" s="80"/>
      <c r="J346" s="80"/>
      <c r="K346" s="80"/>
    </row>
    <row r="347" spans="2:11">
      <c r="B347" s="79"/>
      <c r="C347" s="80"/>
      <c r="D347" s="80"/>
      <c r="E347" s="80"/>
      <c r="F347" s="80"/>
      <c r="G347" s="80"/>
      <c r="H347" s="80"/>
      <c r="I347" s="80"/>
      <c r="J347" s="80"/>
      <c r="K347" s="80"/>
    </row>
    <row r="348" spans="2:11">
      <c r="B348" s="79"/>
      <c r="C348" s="80"/>
      <c r="D348" s="80"/>
      <c r="E348" s="80"/>
      <c r="F348" s="80"/>
      <c r="G348" s="80"/>
      <c r="H348" s="80"/>
      <c r="I348" s="80"/>
      <c r="J348" s="80"/>
      <c r="K348" s="80"/>
    </row>
    <row r="349" spans="2:11">
      <c r="B349" s="79"/>
      <c r="C349" s="80"/>
      <c r="D349" s="80"/>
      <c r="E349" s="80"/>
      <c r="F349" s="80"/>
      <c r="G349" s="80"/>
      <c r="H349" s="80"/>
      <c r="I349" s="80"/>
      <c r="J349" s="80"/>
      <c r="K349" s="80"/>
    </row>
    <row r="350" spans="2:11">
      <c r="B350" s="79"/>
      <c r="C350" s="80"/>
      <c r="D350" s="80"/>
      <c r="E350" s="80"/>
      <c r="F350" s="80"/>
      <c r="G350" s="80"/>
      <c r="H350" s="80"/>
      <c r="I350" s="80"/>
      <c r="J350" s="80"/>
      <c r="K350" s="80"/>
    </row>
    <row r="351" spans="2:11">
      <c r="B351" s="79"/>
      <c r="C351" s="80"/>
      <c r="D351" s="80"/>
      <c r="E351" s="80"/>
      <c r="F351" s="80"/>
      <c r="G351" s="80"/>
      <c r="H351" s="80"/>
      <c r="I351" s="80"/>
      <c r="J351" s="80"/>
      <c r="K351" s="80"/>
    </row>
    <row r="352" spans="2:11">
      <c r="B352" s="79"/>
      <c r="C352" s="80"/>
      <c r="D352" s="80"/>
      <c r="E352" s="80"/>
      <c r="F352" s="80"/>
      <c r="G352" s="80"/>
      <c r="H352" s="80"/>
      <c r="I352" s="80"/>
      <c r="J352" s="80"/>
      <c r="K352" s="80"/>
    </row>
    <row r="353" spans="2:11">
      <c r="B353" s="79"/>
      <c r="C353" s="80"/>
      <c r="D353" s="80"/>
      <c r="E353" s="80"/>
      <c r="F353" s="80"/>
      <c r="G353" s="80"/>
      <c r="H353" s="80"/>
      <c r="I353" s="80"/>
      <c r="J353" s="80"/>
      <c r="K353" s="80"/>
    </row>
    <row r="354" spans="2:11">
      <c r="B354" s="79"/>
      <c r="C354" s="80"/>
      <c r="D354" s="80"/>
      <c r="E354" s="80"/>
      <c r="F354" s="80"/>
      <c r="G354" s="80"/>
      <c r="H354" s="80"/>
      <c r="I354" s="80"/>
      <c r="J354" s="80"/>
      <c r="K354" s="80"/>
    </row>
    <row r="355" spans="2:11">
      <c r="B355" s="79"/>
      <c r="C355" s="80"/>
      <c r="D355" s="80"/>
      <c r="E355" s="80"/>
      <c r="F355" s="80"/>
      <c r="G355" s="80"/>
      <c r="H355" s="80"/>
      <c r="I355" s="80"/>
      <c r="J355" s="80"/>
      <c r="K355" s="80"/>
    </row>
    <row r="356" spans="2:11">
      <c r="B356" s="79"/>
      <c r="C356" s="80"/>
      <c r="D356" s="80"/>
      <c r="E356" s="80"/>
      <c r="F356" s="80"/>
      <c r="G356" s="80"/>
      <c r="H356" s="80"/>
      <c r="I356" s="80"/>
      <c r="J356" s="80"/>
      <c r="K356" s="80"/>
    </row>
    <row r="357" spans="2:11">
      <c r="B357" s="79"/>
      <c r="C357" s="80"/>
      <c r="D357" s="80"/>
      <c r="E357" s="80"/>
      <c r="F357" s="80"/>
      <c r="G357" s="80"/>
      <c r="H357" s="80"/>
      <c r="I357" s="80"/>
      <c r="J357" s="80"/>
      <c r="K357" s="80"/>
    </row>
    <row r="358" spans="2:11">
      <c r="B358" s="79"/>
      <c r="C358" s="80"/>
      <c r="D358" s="80"/>
      <c r="E358" s="80"/>
      <c r="F358" s="80"/>
      <c r="G358" s="80"/>
      <c r="H358" s="80"/>
      <c r="I358" s="80"/>
      <c r="J358" s="80"/>
      <c r="K358" s="80"/>
    </row>
    <row r="359" spans="2:11">
      <c r="B359" s="79"/>
      <c r="C359" s="80"/>
      <c r="D359" s="80"/>
      <c r="E359" s="80"/>
      <c r="F359" s="80"/>
      <c r="G359" s="80"/>
      <c r="H359" s="80"/>
      <c r="I359" s="80"/>
      <c r="J359" s="80"/>
      <c r="K359" s="80"/>
    </row>
    <row r="360" spans="2:11">
      <c r="B360" s="79"/>
      <c r="C360" s="80"/>
      <c r="D360" s="80"/>
      <c r="E360" s="80"/>
      <c r="F360" s="80"/>
      <c r="G360" s="80"/>
      <c r="H360" s="80"/>
      <c r="I360" s="80"/>
      <c r="J360" s="80"/>
      <c r="K360" s="80"/>
    </row>
    <row r="361" spans="2:11">
      <c r="B361" s="79"/>
      <c r="C361" s="80"/>
      <c r="D361" s="80"/>
      <c r="E361" s="80"/>
      <c r="F361" s="80"/>
      <c r="G361" s="80"/>
      <c r="H361" s="80"/>
      <c r="I361" s="80"/>
      <c r="J361" s="80"/>
      <c r="K361" s="80"/>
    </row>
    <row r="362" spans="2:11">
      <c r="B362" s="79"/>
      <c r="C362" s="80"/>
      <c r="D362" s="80"/>
      <c r="E362" s="80"/>
      <c r="F362" s="80"/>
      <c r="G362" s="80"/>
      <c r="H362" s="80"/>
      <c r="I362" s="80"/>
      <c r="J362" s="80"/>
      <c r="K362" s="80"/>
    </row>
    <row r="363" spans="2:11">
      <c r="B363" s="79"/>
      <c r="C363" s="80"/>
      <c r="D363" s="80"/>
      <c r="E363" s="80"/>
      <c r="F363" s="80"/>
      <c r="G363" s="80"/>
      <c r="H363" s="80"/>
      <c r="I363" s="80"/>
      <c r="J363" s="80"/>
      <c r="K363" s="80"/>
    </row>
    <row r="364" spans="2:11">
      <c r="B364" s="79"/>
      <c r="C364" s="80"/>
      <c r="D364" s="80"/>
      <c r="E364" s="80"/>
      <c r="F364" s="80"/>
      <c r="G364" s="80"/>
      <c r="H364" s="80"/>
      <c r="I364" s="80"/>
      <c r="J364" s="80"/>
      <c r="K364" s="80"/>
    </row>
    <row r="365" spans="2:11">
      <c r="B365" s="79"/>
      <c r="C365" s="80"/>
      <c r="D365" s="80"/>
      <c r="E365" s="80"/>
      <c r="F365" s="80"/>
      <c r="G365" s="80"/>
      <c r="H365" s="80"/>
      <c r="I365" s="80"/>
      <c r="J365" s="80"/>
      <c r="K365" s="80"/>
    </row>
    <row r="366" spans="2:11">
      <c r="B366" s="79"/>
      <c r="C366" s="80"/>
      <c r="D366" s="80"/>
      <c r="E366" s="80"/>
      <c r="F366" s="80"/>
      <c r="G366" s="80"/>
      <c r="H366" s="80"/>
      <c r="I366" s="80"/>
      <c r="J366" s="80"/>
      <c r="K366" s="80"/>
    </row>
    <row r="367" spans="2:11">
      <c r="B367" s="79"/>
      <c r="C367" s="80"/>
      <c r="D367" s="80"/>
      <c r="E367" s="80"/>
      <c r="F367" s="80"/>
      <c r="G367" s="80"/>
      <c r="H367" s="80"/>
      <c r="I367" s="80"/>
      <c r="J367" s="80"/>
      <c r="K367" s="80"/>
    </row>
    <row r="368" spans="2:11">
      <c r="B368" s="79"/>
      <c r="C368" s="80"/>
      <c r="D368" s="80"/>
      <c r="E368" s="80"/>
      <c r="F368" s="80"/>
      <c r="G368" s="80"/>
      <c r="H368" s="80"/>
      <c r="I368" s="80"/>
      <c r="J368" s="80"/>
      <c r="K368" s="80"/>
    </row>
    <row r="369" spans="2:11">
      <c r="B369" s="79"/>
      <c r="C369" s="80"/>
      <c r="D369" s="80"/>
      <c r="E369" s="80"/>
      <c r="F369" s="80"/>
      <c r="G369" s="80"/>
      <c r="H369" s="80"/>
      <c r="I369" s="80"/>
      <c r="J369" s="80"/>
      <c r="K369" s="80"/>
    </row>
    <row r="370" spans="2:11">
      <c r="B370" s="79"/>
      <c r="C370" s="80"/>
      <c r="D370" s="80"/>
      <c r="E370" s="80"/>
      <c r="F370" s="80"/>
      <c r="G370" s="80"/>
      <c r="H370" s="80"/>
      <c r="I370" s="80"/>
      <c r="J370" s="80"/>
      <c r="K370" s="80"/>
    </row>
    <row r="371" spans="2:11">
      <c r="B371" s="79"/>
      <c r="C371" s="80"/>
      <c r="D371" s="80"/>
      <c r="E371" s="80"/>
      <c r="F371" s="80"/>
      <c r="G371" s="80"/>
      <c r="H371" s="80"/>
      <c r="I371" s="80"/>
      <c r="J371" s="80"/>
      <c r="K371" s="80"/>
    </row>
    <row r="372" spans="2:11">
      <c r="B372" s="79"/>
      <c r="C372" s="80"/>
      <c r="D372" s="80"/>
      <c r="E372" s="80"/>
      <c r="F372" s="80"/>
      <c r="G372" s="80"/>
      <c r="H372" s="80"/>
      <c r="I372" s="80"/>
      <c r="J372" s="80"/>
      <c r="K372" s="80"/>
    </row>
    <row r="373" spans="2:11">
      <c r="B373" s="79"/>
      <c r="C373" s="80"/>
      <c r="D373" s="80"/>
      <c r="E373" s="80"/>
      <c r="F373" s="80"/>
      <c r="G373" s="80"/>
      <c r="H373" s="80"/>
      <c r="I373" s="80"/>
      <c r="J373" s="80"/>
      <c r="K373" s="80"/>
    </row>
    <row r="374" spans="2:11">
      <c r="B374" s="79"/>
      <c r="C374" s="80"/>
      <c r="D374" s="80"/>
      <c r="E374" s="80"/>
      <c r="F374" s="80"/>
      <c r="G374" s="80"/>
      <c r="H374" s="80"/>
      <c r="I374" s="80"/>
      <c r="J374" s="80"/>
      <c r="K374" s="80"/>
    </row>
    <row r="375" spans="2:11">
      <c r="B375" s="79"/>
      <c r="C375" s="80"/>
      <c r="D375" s="80"/>
      <c r="E375" s="80"/>
      <c r="F375" s="80"/>
      <c r="G375" s="80"/>
      <c r="H375" s="80"/>
      <c r="I375" s="80"/>
      <c r="J375" s="80"/>
      <c r="K375" s="80"/>
    </row>
    <row r="376" spans="2:11">
      <c r="B376" s="79"/>
      <c r="C376" s="80"/>
      <c r="D376" s="80"/>
      <c r="E376" s="80"/>
      <c r="F376" s="80"/>
      <c r="G376" s="80"/>
      <c r="H376" s="80"/>
      <c r="I376" s="80"/>
      <c r="J376" s="80"/>
      <c r="K376" s="80"/>
    </row>
    <row r="377" spans="2:11">
      <c r="B377" s="79"/>
      <c r="C377" s="80"/>
      <c r="D377" s="80"/>
      <c r="E377" s="80"/>
      <c r="F377" s="80"/>
      <c r="G377" s="80"/>
      <c r="H377" s="80"/>
      <c r="I377" s="80"/>
      <c r="J377" s="80"/>
      <c r="K377" s="80"/>
    </row>
    <row r="378" spans="2:11">
      <c r="B378" s="79"/>
      <c r="C378" s="80"/>
      <c r="D378" s="80"/>
      <c r="E378" s="80"/>
      <c r="F378" s="80"/>
      <c r="G378" s="80"/>
      <c r="H378" s="80"/>
      <c r="I378" s="80"/>
      <c r="J378" s="80"/>
      <c r="K378" s="80"/>
    </row>
    <row r="379" spans="2:11">
      <c r="B379" s="79"/>
      <c r="C379" s="80"/>
      <c r="D379" s="80"/>
      <c r="E379" s="80"/>
      <c r="F379" s="80"/>
      <c r="G379" s="80"/>
      <c r="H379" s="80"/>
      <c r="I379" s="80"/>
      <c r="J379" s="80"/>
      <c r="K379" s="80"/>
    </row>
    <row r="380" spans="2:11">
      <c r="B380" s="79"/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2:11">
      <c r="B381" s="79"/>
      <c r="C381" s="80"/>
      <c r="D381" s="80"/>
      <c r="E381" s="80"/>
      <c r="F381" s="80"/>
      <c r="G381" s="80"/>
      <c r="H381" s="80"/>
      <c r="I381" s="80"/>
      <c r="J381" s="80"/>
      <c r="K381" s="80"/>
    </row>
    <row r="382" spans="2:11">
      <c r="B382" s="79"/>
      <c r="C382" s="80"/>
      <c r="D382" s="80"/>
      <c r="E382" s="80"/>
      <c r="F382" s="80"/>
      <c r="G382" s="80"/>
      <c r="H382" s="80"/>
      <c r="I382" s="80"/>
      <c r="J382" s="80"/>
      <c r="K382" s="80"/>
    </row>
    <row r="383" spans="2:11">
      <c r="B383" s="79"/>
      <c r="C383" s="80"/>
      <c r="D383" s="80"/>
      <c r="E383" s="80"/>
      <c r="F383" s="80"/>
      <c r="G383" s="80"/>
      <c r="H383" s="80"/>
      <c r="I383" s="80"/>
      <c r="J383" s="80"/>
      <c r="K383" s="80"/>
    </row>
    <row r="384" spans="2:11">
      <c r="B384" s="79"/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2:11">
      <c r="B385" s="79"/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2:11">
      <c r="B386" s="79"/>
      <c r="C386" s="80"/>
      <c r="D386" s="80"/>
      <c r="E386" s="80"/>
      <c r="F386" s="80"/>
      <c r="G386" s="80"/>
      <c r="H386" s="80"/>
      <c r="I386" s="80"/>
      <c r="J386" s="80"/>
      <c r="K386" s="80"/>
    </row>
    <row r="387" spans="2:11">
      <c r="B387" s="79"/>
      <c r="C387" s="80"/>
      <c r="D387" s="80"/>
      <c r="E387" s="80"/>
      <c r="F387" s="80"/>
      <c r="G387" s="80"/>
      <c r="H387" s="80"/>
      <c r="I387" s="80"/>
      <c r="J387" s="80"/>
      <c r="K387" s="80"/>
    </row>
    <row r="388" spans="2:11">
      <c r="B388" s="79"/>
      <c r="C388" s="80"/>
      <c r="D388" s="80"/>
      <c r="E388" s="80"/>
      <c r="F388" s="80"/>
      <c r="G388" s="80"/>
      <c r="H388" s="80"/>
      <c r="I388" s="80"/>
      <c r="J388" s="80"/>
      <c r="K388" s="80"/>
    </row>
    <row r="389" spans="2:11">
      <c r="B389" s="79"/>
      <c r="C389" s="80"/>
      <c r="D389" s="80"/>
      <c r="E389" s="80"/>
      <c r="F389" s="80"/>
      <c r="G389" s="80"/>
      <c r="H389" s="80"/>
      <c r="I389" s="80"/>
      <c r="J389" s="80"/>
      <c r="K389" s="80"/>
    </row>
    <row r="390" spans="2:11">
      <c r="B390" s="79"/>
      <c r="C390" s="80"/>
      <c r="D390" s="80"/>
      <c r="E390" s="80"/>
      <c r="F390" s="80"/>
      <c r="G390" s="80"/>
      <c r="H390" s="80"/>
      <c r="I390" s="80"/>
      <c r="J390" s="80"/>
      <c r="K390" s="80"/>
    </row>
    <row r="391" spans="2:11">
      <c r="B391" s="79"/>
      <c r="C391" s="80"/>
      <c r="D391" s="80"/>
      <c r="E391" s="80"/>
      <c r="F391" s="80"/>
      <c r="G391" s="80"/>
      <c r="H391" s="80"/>
      <c r="I391" s="80"/>
      <c r="J391" s="80"/>
      <c r="K391" s="80"/>
    </row>
    <row r="392" spans="2:11">
      <c r="B392" s="79"/>
      <c r="C392" s="80"/>
      <c r="D392" s="80"/>
      <c r="E392" s="80"/>
      <c r="F392" s="80"/>
      <c r="G392" s="80"/>
      <c r="H392" s="80"/>
      <c r="I392" s="80"/>
      <c r="J392" s="80"/>
      <c r="K392" s="80"/>
    </row>
    <row r="393" spans="2:11">
      <c r="B393" s="79"/>
      <c r="C393" s="80"/>
      <c r="D393" s="80"/>
      <c r="E393" s="80"/>
      <c r="F393" s="80"/>
      <c r="G393" s="80"/>
      <c r="H393" s="80"/>
      <c r="I393" s="80"/>
      <c r="J393" s="80"/>
      <c r="K393" s="80"/>
    </row>
    <row r="394" spans="2:11">
      <c r="B394" s="79"/>
      <c r="C394" s="80"/>
      <c r="D394" s="80"/>
      <c r="E394" s="80"/>
      <c r="F394" s="80"/>
      <c r="G394" s="80"/>
      <c r="H394" s="80"/>
      <c r="I394" s="80"/>
      <c r="J394" s="80"/>
      <c r="K394" s="80"/>
    </row>
    <row r="395" spans="2:11">
      <c r="B395" s="79"/>
      <c r="C395" s="80"/>
      <c r="D395" s="80"/>
      <c r="E395" s="80"/>
      <c r="F395" s="80"/>
      <c r="G395" s="80"/>
      <c r="H395" s="80"/>
      <c r="I395" s="80"/>
      <c r="J395" s="80"/>
      <c r="K395" s="80"/>
    </row>
    <row r="396" spans="2:11">
      <c r="B396" s="79"/>
      <c r="C396" s="80"/>
      <c r="D396" s="80"/>
      <c r="E396" s="80"/>
      <c r="F396" s="80"/>
      <c r="G396" s="80"/>
      <c r="H396" s="80"/>
      <c r="I396" s="80"/>
      <c r="J396" s="80"/>
      <c r="K396" s="80"/>
    </row>
    <row r="397" spans="2:11">
      <c r="B397" s="79"/>
      <c r="C397" s="80"/>
      <c r="D397" s="80"/>
      <c r="E397" s="80"/>
      <c r="F397" s="80"/>
      <c r="G397" s="80"/>
      <c r="H397" s="80"/>
      <c r="I397" s="80"/>
      <c r="J397" s="80"/>
      <c r="K397" s="80"/>
    </row>
    <row r="398" spans="2:11">
      <c r="B398" s="79"/>
      <c r="C398" s="80"/>
      <c r="D398" s="80"/>
      <c r="E398" s="80"/>
      <c r="F398" s="80"/>
      <c r="G398" s="80"/>
      <c r="H398" s="80"/>
      <c r="I398" s="80"/>
      <c r="J398" s="80"/>
      <c r="K398" s="80"/>
    </row>
    <row r="399" spans="2:11">
      <c r="B399" s="79"/>
      <c r="C399" s="80"/>
      <c r="D399" s="80"/>
      <c r="E399" s="80"/>
      <c r="F399" s="80"/>
      <c r="G399" s="80"/>
      <c r="H399" s="80"/>
      <c r="I399" s="80"/>
      <c r="J399" s="80"/>
      <c r="K399" s="80"/>
    </row>
    <row r="400" spans="2:11">
      <c r="B400" s="79"/>
      <c r="C400" s="80"/>
      <c r="D400" s="80"/>
      <c r="E400" s="80"/>
      <c r="F400" s="80"/>
      <c r="G400" s="80"/>
      <c r="H400" s="80"/>
      <c r="I400" s="80"/>
      <c r="J400" s="80"/>
      <c r="K400" s="80"/>
    </row>
    <row r="401" spans="2:11">
      <c r="B401" s="79"/>
      <c r="C401" s="80"/>
      <c r="D401" s="80"/>
      <c r="E401" s="80"/>
      <c r="F401" s="80"/>
      <c r="G401" s="80"/>
      <c r="H401" s="80"/>
      <c r="I401" s="80"/>
      <c r="J401" s="80"/>
      <c r="K401" s="80"/>
    </row>
    <row r="402" spans="2:11">
      <c r="B402" s="79"/>
      <c r="C402" s="80"/>
      <c r="D402" s="80"/>
      <c r="E402" s="80"/>
      <c r="F402" s="80"/>
      <c r="G402" s="80"/>
      <c r="H402" s="80"/>
      <c r="I402" s="80"/>
      <c r="J402" s="80"/>
      <c r="K402" s="80"/>
    </row>
    <row r="403" spans="2:11">
      <c r="B403" s="79"/>
      <c r="C403" s="80"/>
      <c r="D403" s="80"/>
      <c r="E403" s="80"/>
      <c r="F403" s="80"/>
      <c r="G403" s="80"/>
      <c r="H403" s="80"/>
      <c r="I403" s="80"/>
      <c r="J403" s="80"/>
      <c r="K403" s="80"/>
    </row>
    <row r="404" spans="2:11">
      <c r="B404" s="79"/>
      <c r="C404" s="80"/>
      <c r="D404" s="80"/>
      <c r="E404" s="80"/>
      <c r="F404" s="80"/>
      <c r="G404" s="80"/>
      <c r="H404" s="80"/>
      <c r="I404" s="80"/>
      <c r="J404" s="80"/>
      <c r="K404" s="80"/>
    </row>
    <row r="405" spans="2:11">
      <c r="B405" s="79"/>
      <c r="C405" s="80"/>
      <c r="D405" s="80"/>
      <c r="E405" s="80"/>
      <c r="F405" s="80"/>
      <c r="G405" s="80"/>
      <c r="H405" s="80"/>
      <c r="I405" s="80"/>
      <c r="J405" s="80"/>
      <c r="K405" s="80"/>
    </row>
    <row r="406" spans="2:11">
      <c r="B406" s="79"/>
      <c r="C406" s="80"/>
      <c r="D406" s="80"/>
      <c r="E406" s="80"/>
      <c r="F406" s="80"/>
      <c r="G406" s="80"/>
      <c r="H406" s="80"/>
      <c r="I406" s="80"/>
      <c r="J406" s="80"/>
      <c r="K406" s="80"/>
    </row>
    <row r="407" spans="2:11">
      <c r="B407" s="79"/>
      <c r="C407" s="80"/>
      <c r="D407" s="80"/>
      <c r="E407" s="80"/>
      <c r="F407" s="80"/>
      <c r="G407" s="80"/>
      <c r="H407" s="80"/>
      <c r="I407" s="80"/>
      <c r="J407" s="80"/>
      <c r="K407" s="80"/>
    </row>
    <row r="408" spans="2:11">
      <c r="B408" s="79"/>
      <c r="C408" s="80"/>
      <c r="D408" s="80"/>
      <c r="E408" s="80"/>
      <c r="F408" s="80"/>
      <c r="G408" s="80"/>
      <c r="H408" s="80"/>
      <c r="I408" s="80"/>
      <c r="J408" s="80"/>
      <c r="K408" s="80"/>
    </row>
    <row r="409" spans="2:11">
      <c r="B409" s="79"/>
      <c r="C409" s="80"/>
      <c r="D409" s="80"/>
      <c r="E409" s="80"/>
      <c r="F409" s="80"/>
      <c r="G409" s="80"/>
      <c r="H409" s="80"/>
      <c r="I409" s="80"/>
      <c r="J409" s="80"/>
      <c r="K409" s="80"/>
    </row>
    <row r="410" spans="2:11">
      <c r="B410" s="79"/>
      <c r="C410" s="80"/>
      <c r="D410" s="80"/>
      <c r="E410" s="80"/>
      <c r="F410" s="80"/>
      <c r="G410" s="80"/>
      <c r="H410" s="80"/>
      <c r="I410" s="80"/>
      <c r="J410" s="80"/>
      <c r="K410" s="80"/>
    </row>
    <row r="411" spans="2:11">
      <c r="B411" s="79"/>
      <c r="C411" s="80"/>
      <c r="D411" s="80"/>
      <c r="E411" s="80"/>
      <c r="F411" s="80"/>
      <c r="G411" s="80"/>
      <c r="H411" s="80"/>
      <c r="I411" s="80"/>
      <c r="J411" s="80"/>
      <c r="K411" s="80"/>
    </row>
    <row r="412" spans="2:11">
      <c r="B412" s="79"/>
      <c r="C412" s="80"/>
      <c r="D412" s="80"/>
      <c r="E412" s="80"/>
      <c r="F412" s="80"/>
      <c r="G412" s="80"/>
      <c r="H412" s="80"/>
      <c r="I412" s="80"/>
      <c r="J412" s="80"/>
      <c r="K412" s="80"/>
    </row>
    <row r="413" spans="2:11">
      <c r="B413" s="79"/>
      <c r="C413" s="80"/>
      <c r="D413" s="80"/>
      <c r="E413" s="80"/>
      <c r="F413" s="80"/>
      <c r="G413" s="80"/>
      <c r="H413" s="80"/>
      <c r="I413" s="80"/>
      <c r="J413" s="80"/>
      <c r="K413" s="80"/>
    </row>
    <row r="414" spans="2:11">
      <c r="B414" s="79"/>
      <c r="C414" s="80"/>
      <c r="D414" s="80"/>
      <c r="E414" s="80"/>
      <c r="F414" s="80"/>
      <c r="G414" s="80"/>
      <c r="H414" s="80"/>
      <c r="I414" s="80"/>
      <c r="J414" s="80"/>
      <c r="K414" s="80"/>
    </row>
    <row r="415" spans="2:11">
      <c r="B415" s="79"/>
      <c r="C415" s="80"/>
      <c r="D415" s="80"/>
      <c r="E415" s="80"/>
      <c r="F415" s="80"/>
      <c r="G415" s="80"/>
      <c r="H415" s="80"/>
      <c r="I415" s="80"/>
      <c r="J415" s="80"/>
      <c r="K415" s="80"/>
    </row>
    <row r="416" spans="2:11">
      <c r="B416" s="79"/>
      <c r="C416" s="80"/>
      <c r="D416" s="80"/>
      <c r="E416" s="80"/>
      <c r="F416" s="80"/>
      <c r="G416" s="80"/>
      <c r="H416" s="80"/>
      <c r="I416" s="80"/>
      <c r="J416" s="80"/>
      <c r="K416" s="80"/>
    </row>
    <row r="417" spans="2:11">
      <c r="B417" s="79"/>
      <c r="C417" s="80"/>
      <c r="D417" s="80"/>
      <c r="E417" s="80"/>
      <c r="F417" s="80"/>
      <c r="G417" s="80"/>
      <c r="H417" s="80"/>
      <c r="I417" s="80"/>
      <c r="J417" s="80"/>
      <c r="K417" s="80"/>
    </row>
    <row r="418" spans="2:11">
      <c r="B418" s="79"/>
      <c r="C418" s="80"/>
      <c r="D418" s="80"/>
      <c r="E418" s="80"/>
      <c r="F418" s="80"/>
      <c r="G418" s="80"/>
      <c r="H418" s="80"/>
      <c r="I418" s="80"/>
      <c r="J418" s="80"/>
      <c r="K418" s="80"/>
    </row>
    <row r="419" spans="2:11">
      <c r="B419" s="79"/>
      <c r="C419" s="80"/>
      <c r="D419" s="80"/>
      <c r="E419" s="80"/>
      <c r="F419" s="80"/>
      <c r="G419" s="80"/>
      <c r="H419" s="80"/>
      <c r="I419" s="80"/>
      <c r="J419" s="80"/>
      <c r="K419" s="80"/>
    </row>
    <row r="420" spans="2:11">
      <c r="B420" s="79"/>
      <c r="C420" s="80"/>
      <c r="D420" s="80"/>
      <c r="E420" s="80"/>
      <c r="F420" s="80"/>
      <c r="G420" s="80"/>
      <c r="H420" s="80"/>
      <c r="I420" s="80"/>
      <c r="J420" s="80"/>
      <c r="K420" s="80"/>
    </row>
    <row r="421" spans="2:11">
      <c r="B421" s="79"/>
      <c r="C421" s="80"/>
      <c r="D421" s="80"/>
      <c r="E421" s="80"/>
      <c r="F421" s="80"/>
      <c r="G421" s="80"/>
      <c r="H421" s="80"/>
      <c r="I421" s="80"/>
      <c r="J421" s="80"/>
      <c r="K421" s="80"/>
    </row>
    <row r="422" spans="2:11">
      <c r="B422" s="79"/>
      <c r="C422" s="80"/>
      <c r="D422" s="80"/>
      <c r="E422" s="80"/>
      <c r="F422" s="80"/>
      <c r="G422" s="80"/>
      <c r="H422" s="80"/>
      <c r="I422" s="80"/>
      <c r="J422" s="80"/>
      <c r="K422" s="80"/>
    </row>
    <row r="423" spans="2:11">
      <c r="B423" s="79"/>
      <c r="C423" s="80"/>
      <c r="D423" s="80"/>
      <c r="E423" s="80"/>
      <c r="F423" s="80"/>
      <c r="G423" s="80"/>
      <c r="H423" s="80"/>
      <c r="I423" s="80"/>
      <c r="J423" s="80"/>
      <c r="K423" s="80"/>
    </row>
    <row r="424" spans="2:11">
      <c r="B424" s="79"/>
      <c r="C424" s="80"/>
      <c r="D424" s="80"/>
      <c r="E424" s="80"/>
      <c r="F424" s="80"/>
      <c r="G424" s="80"/>
      <c r="H424" s="80"/>
      <c r="I424" s="80"/>
      <c r="J424" s="80"/>
      <c r="K424" s="80"/>
    </row>
    <row r="425" spans="2:11">
      <c r="B425" s="79"/>
      <c r="C425" s="80"/>
      <c r="D425" s="80"/>
      <c r="E425" s="80"/>
      <c r="F425" s="80"/>
      <c r="G425" s="80"/>
      <c r="H425" s="80"/>
      <c r="I425" s="80"/>
      <c r="J425" s="80"/>
      <c r="K425" s="80"/>
    </row>
    <row r="426" spans="2:11">
      <c r="B426" s="79"/>
      <c r="C426" s="80"/>
      <c r="D426" s="80"/>
      <c r="E426" s="80"/>
      <c r="F426" s="80"/>
      <c r="G426" s="80"/>
      <c r="H426" s="80"/>
      <c r="I426" s="80"/>
      <c r="J426" s="80"/>
      <c r="K426" s="80"/>
    </row>
    <row r="427" spans="2:11">
      <c r="B427" s="79"/>
      <c r="C427" s="80"/>
      <c r="D427" s="80"/>
      <c r="E427" s="80"/>
      <c r="F427" s="80"/>
      <c r="G427" s="80"/>
      <c r="H427" s="80"/>
      <c r="I427" s="80"/>
      <c r="J427" s="80"/>
      <c r="K427" s="80"/>
    </row>
    <row r="428" spans="2:11">
      <c r="B428" s="79"/>
      <c r="C428" s="80"/>
      <c r="D428" s="80"/>
      <c r="E428" s="80"/>
      <c r="F428" s="80"/>
      <c r="G428" s="80"/>
      <c r="H428" s="80"/>
      <c r="I428" s="80"/>
      <c r="J428" s="80"/>
      <c r="K428" s="80"/>
    </row>
    <row r="429" spans="2:11">
      <c r="B429" s="79"/>
      <c r="C429" s="80"/>
      <c r="D429" s="80"/>
      <c r="E429" s="80"/>
      <c r="F429" s="80"/>
      <c r="G429" s="80"/>
      <c r="H429" s="80"/>
      <c r="I429" s="80"/>
      <c r="J429" s="80"/>
      <c r="K429" s="80"/>
    </row>
    <row r="430" spans="2:11">
      <c r="B430" s="79"/>
      <c r="C430" s="80"/>
      <c r="D430" s="80"/>
      <c r="E430" s="80"/>
      <c r="F430" s="80"/>
      <c r="G430" s="80"/>
      <c r="H430" s="80"/>
      <c r="I430" s="80"/>
      <c r="J430" s="80"/>
      <c r="K430" s="80"/>
    </row>
    <row r="431" spans="2:11">
      <c r="B431" s="79"/>
      <c r="C431" s="80"/>
      <c r="D431" s="80"/>
      <c r="E431" s="80"/>
      <c r="F431" s="80"/>
      <c r="G431" s="80"/>
      <c r="H431" s="80"/>
      <c r="I431" s="80"/>
      <c r="J431" s="80"/>
      <c r="K431" s="80"/>
    </row>
    <row r="432" spans="2:11">
      <c r="B432" s="79"/>
      <c r="C432" s="80"/>
      <c r="D432" s="80"/>
      <c r="E432" s="80"/>
      <c r="F432" s="80"/>
      <c r="G432" s="80"/>
      <c r="H432" s="80"/>
      <c r="I432" s="80"/>
      <c r="J432" s="80"/>
      <c r="K432" s="80"/>
    </row>
    <row r="433" spans="2:11">
      <c r="B433" s="79"/>
      <c r="C433" s="80"/>
      <c r="D433" s="80"/>
      <c r="E433" s="80"/>
      <c r="F433" s="80"/>
      <c r="G433" s="80"/>
      <c r="H433" s="80"/>
      <c r="I433" s="80"/>
      <c r="J433" s="80"/>
      <c r="K433" s="80"/>
    </row>
    <row r="434" spans="2:11">
      <c r="B434" s="79"/>
      <c r="C434" s="80"/>
      <c r="D434" s="80"/>
      <c r="E434" s="80"/>
      <c r="F434" s="80"/>
      <c r="G434" s="80"/>
      <c r="H434" s="80"/>
      <c r="I434" s="80"/>
      <c r="J434" s="80"/>
      <c r="K434" s="80"/>
    </row>
    <row r="435" spans="2:11">
      <c r="B435" s="79"/>
      <c r="C435" s="80"/>
      <c r="D435" s="80"/>
      <c r="E435" s="80"/>
      <c r="F435" s="80"/>
      <c r="G435" s="80"/>
      <c r="H435" s="80"/>
      <c r="I435" s="80"/>
      <c r="J435" s="80"/>
      <c r="K435" s="80"/>
    </row>
    <row r="436" spans="2:11">
      <c r="B436" s="79"/>
      <c r="C436" s="80"/>
      <c r="D436" s="80"/>
      <c r="E436" s="80"/>
      <c r="F436" s="80"/>
      <c r="G436" s="80"/>
      <c r="H436" s="80"/>
      <c r="I436" s="80"/>
      <c r="J436" s="80"/>
      <c r="K436" s="80"/>
    </row>
    <row r="437" spans="2:11">
      <c r="B437" s="79"/>
      <c r="C437" s="80"/>
      <c r="D437" s="80"/>
      <c r="E437" s="80"/>
      <c r="F437" s="80"/>
      <c r="G437" s="80"/>
      <c r="H437" s="80"/>
      <c r="I437" s="80"/>
      <c r="J437" s="80"/>
      <c r="K437" s="80"/>
    </row>
    <row r="438" spans="2:11">
      <c r="B438" s="79"/>
      <c r="C438" s="80"/>
      <c r="D438" s="80"/>
      <c r="E438" s="80"/>
      <c r="F438" s="80"/>
      <c r="G438" s="80"/>
      <c r="H438" s="80"/>
      <c r="I438" s="80"/>
      <c r="J438" s="80"/>
      <c r="K438" s="80"/>
    </row>
    <row r="439" spans="2:11">
      <c r="B439" s="79"/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2:11">
      <c r="B440" s="79"/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2:11">
      <c r="B441" s="79"/>
      <c r="C441" s="80"/>
      <c r="D441" s="80"/>
      <c r="E441" s="80"/>
      <c r="F441" s="80"/>
      <c r="G441" s="80"/>
      <c r="H441" s="80"/>
      <c r="I441" s="80"/>
      <c r="J441" s="80"/>
      <c r="K441" s="80"/>
    </row>
    <row r="442" spans="2:11">
      <c r="B442" s="79"/>
      <c r="C442" s="80"/>
      <c r="D442" s="80"/>
      <c r="E442" s="80"/>
      <c r="F442" s="80"/>
      <c r="G442" s="80"/>
      <c r="H442" s="80"/>
      <c r="I442" s="80"/>
      <c r="J442" s="80"/>
      <c r="K442" s="80"/>
    </row>
    <row r="443" spans="2:11">
      <c r="B443" s="79"/>
      <c r="C443" s="80"/>
      <c r="D443" s="80"/>
      <c r="E443" s="80"/>
      <c r="F443" s="80"/>
      <c r="G443" s="80"/>
      <c r="H443" s="80"/>
      <c r="I443" s="80"/>
      <c r="J443" s="80"/>
      <c r="K443" s="80"/>
    </row>
    <row r="444" spans="2:11">
      <c r="B444" s="79"/>
      <c r="C444" s="80"/>
      <c r="D444" s="80"/>
      <c r="E444" s="80"/>
      <c r="F444" s="80"/>
      <c r="G444" s="80"/>
      <c r="H444" s="80"/>
      <c r="I444" s="80"/>
      <c r="J444" s="80"/>
      <c r="K444" s="80"/>
    </row>
    <row r="445" spans="2:11">
      <c r="B445" s="79"/>
      <c r="C445" s="80"/>
      <c r="D445" s="80"/>
      <c r="E445" s="80"/>
      <c r="F445" s="80"/>
      <c r="G445" s="80"/>
      <c r="H445" s="80"/>
      <c r="I445" s="80"/>
      <c r="J445" s="80"/>
      <c r="K445" s="80"/>
    </row>
    <row r="446" spans="2:11">
      <c r="B446" s="79"/>
      <c r="C446" s="80"/>
      <c r="D446" s="80"/>
      <c r="E446" s="80"/>
      <c r="F446" s="80"/>
      <c r="G446" s="80"/>
      <c r="H446" s="80"/>
      <c r="I446" s="80"/>
      <c r="J446" s="80"/>
      <c r="K446" s="80"/>
    </row>
    <row r="447" spans="2:11">
      <c r="B447" s="79"/>
      <c r="C447" s="80"/>
      <c r="D447" s="80"/>
      <c r="E447" s="80"/>
      <c r="F447" s="80"/>
      <c r="G447" s="80"/>
      <c r="H447" s="80"/>
      <c r="I447" s="80"/>
      <c r="J447" s="80"/>
      <c r="K447" s="80"/>
    </row>
    <row r="448" spans="2:11">
      <c r="B448" s="79"/>
      <c r="C448" s="80"/>
      <c r="D448" s="80"/>
      <c r="E448" s="80"/>
      <c r="F448" s="80"/>
      <c r="G448" s="80"/>
      <c r="H448" s="80"/>
      <c r="I448" s="80"/>
      <c r="J448" s="80"/>
      <c r="K448" s="80"/>
    </row>
    <row r="449" spans="2:11">
      <c r="B449" s="79"/>
      <c r="C449" s="80"/>
      <c r="D449" s="80"/>
      <c r="E449" s="80"/>
      <c r="F449" s="80"/>
      <c r="G449" s="80"/>
      <c r="H449" s="80"/>
      <c r="I449" s="80"/>
      <c r="J449" s="80"/>
      <c r="K449" s="80"/>
    </row>
    <row r="450" spans="2:11">
      <c r="B450" s="79"/>
      <c r="C450" s="80"/>
      <c r="D450" s="80"/>
      <c r="E450" s="80"/>
      <c r="F450" s="80"/>
      <c r="G450" s="80"/>
      <c r="H450" s="80"/>
      <c r="I450" s="80"/>
      <c r="J450" s="80"/>
      <c r="K450" s="80"/>
    </row>
    <row r="451" spans="2:11">
      <c r="B451" s="79"/>
      <c r="C451" s="80"/>
      <c r="D451" s="80"/>
      <c r="E451" s="80"/>
      <c r="F451" s="80"/>
      <c r="G451" s="80"/>
      <c r="H451" s="80"/>
      <c r="I451" s="80"/>
      <c r="J451" s="80"/>
      <c r="K451" s="80"/>
    </row>
    <row r="452" spans="2:11">
      <c r="B452" s="79"/>
      <c r="C452" s="80"/>
      <c r="D452" s="80"/>
      <c r="E452" s="80"/>
      <c r="F452" s="80"/>
      <c r="G452" s="80"/>
      <c r="H452" s="80"/>
      <c r="I452" s="80"/>
      <c r="J452" s="80"/>
      <c r="K452" s="80"/>
    </row>
    <row r="453" spans="2:11">
      <c r="B453" s="79"/>
      <c r="C453" s="80"/>
      <c r="D453" s="80"/>
      <c r="E453" s="80"/>
      <c r="F453" s="80"/>
      <c r="G453" s="80"/>
      <c r="H453" s="80"/>
      <c r="I453" s="80"/>
      <c r="J453" s="80"/>
      <c r="K453" s="80"/>
    </row>
    <row r="454" spans="2:11">
      <c r="B454" s="79"/>
      <c r="C454" s="80"/>
      <c r="D454" s="80"/>
      <c r="E454" s="80"/>
      <c r="F454" s="80"/>
      <c r="G454" s="80"/>
      <c r="H454" s="80"/>
      <c r="I454" s="80"/>
      <c r="J454" s="80"/>
      <c r="K454" s="80"/>
    </row>
    <row r="455" spans="2:11">
      <c r="B455" s="79"/>
      <c r="C455" s="80"/>
      <c r="D455" s="80"/>
      <c r="E455" s="80"/>
      <c r="F455" s="80"/>
      <c r="G455" s="80"/>
      <c r="H455" s="80"/>
      <c r="I455" s="80"/>
      <c r="J455" s="80"/>
      <c r="K455" s="80"/>
    </row>
    <row r="456" spans="2:11">
      <c r="B456" s="79"/>
      <c r="C456" s="80"/>
      <c r="D456" s="80"/>
      <c r="E456" s="80"/>
      <c r="F456" s="80"/>
      <c r="G456" s="80"/>
      <c r="H456" s="80"/>
      <c r="I456" s="80"/>
      <c r="J456" s="80"/>
      <c r="K456" s="80"/>
    </row>
    <row r="457" spans="2:11">
      <c r="B457" s="79"/>
      <c r="C457" s="80"/>
      <c r="D457" s="80"/>
      <c r="E457" s="80"/>
      <c r="F457" s="80"/>
      <c r="G457" s="80"/>
      <c r="H457" s="80"/>
      <c r="I457" s="80"/>
      <c r="J457" s="80"/>
      <c r="K457" s="80"/>
    </row>
    <row r="458" spans="2:11">
      <c r="B458" s="79"/>
      <c r="C458" s="80"/>
      <c r="D458" s="80"/>
      <c r="E458" s="80"/>
      <c r="F458" s="80"/>
      <c r="G458" s="80"/>
      <c r="H458" s="80"/>
      <c r="I458" s="80"/>
      <c r="J458" s="80"/>
      <c r="K458" s="80"/>
    </row>
    <row r="459" spans="2:11">
      <c r="B459" s="79"/>
      <c r="C459" s="80"/>
      <c r="D459" s="80"/>
      <c r="E459" s="80"/>
      <c r="F459" s="80"/>
      <c r="G459" s="80"/>
      <c r="H459" s="80"/>
      <c r="I459" s="80"/>
      <c r="J459" s="80"/>
      <c r="K459" s="80"/>
    </row>
    <row r="460" spans="2:11">
      <c r="B460" s="79"/>
      <c r="C460" s="80"/>
      <c r="D460" s="80"/>
      <c r="E460" s="80"/>
      <c r="F460" s="80"/>
      <c r="G460" s="80"/>
      <c r="H460" s="80"/>
      <c r="I460" s="80"/>
      <c r="J460" s="80"/>
      <c r="K460" s="80"/>
    </row>
    <row r="461" spans="2:11">
      <c r="B461" s="79"/>
      <c r="C461" s="80"/>
      <c r="D461" s="80"/>
      <c r="E461" s="80"/>
      <c r="F461" s="80"/>
      <c r="G461" s="80"/>
      <c r="H461" s="80"/>
      <c r="I461" s="80"/>
      <c r="J461" s="80"/>
      <c r="K461" s="80"/>
    </row>
    <row r="462" spans="2:11">
      <c r="B462" s="79"/>
      <c r="C462" s="80"/>
      <c r="D462" s="80"/>
      <c r="E462" s="80"/>
      <c r="F462" s="80"/>
      <c r="G462" s="80"/>
      <c r="H462" s="80"/>
      <c r="I462" s="80"/>
      <c r="J462" s="80"/>
      <c r="K462" s="80"/>
    </row>
    <row r="463" spans="2:11">
      <c r="B463" s="79"/>
      <c r="C463" s="80"/>
      <c r="D463" s="80"/>
      <c r="E463" s="80"/>
      <c r="F463" s="80"/>
      <c r="G463" s="80"/>
      <c r="H463" s="80"/>
      <c r="I463" s="80"/>
      <c r="J463" s="80"/>
      <c r="K463" s="80"/>
    </row>
    <row r="464" spans="2:11">
      <c r="B464" s="79"/>
      <c r="C464" s="80"/>
      <c r="D464" s="80"/>
      <c r="E464" s="80"/>
      <c r="F464" s="80"/>
      <c r="G464" s="80"/>
      <c r="H464" s="80"/>
      <c r="I464" s="80"/>
      <c r="J464" s="80"/>
      <c r="K464" s="80"/>
    </row>
    <row r="465" spans="2:11">
      <c r="B465" s="79"/>
      <c r="C465" s="80"/>
      <c r="D465" s="80"/>
      <c r="E465" s="80"/>
      <c r="F465" s="80"/>
      <c r="G465" s="80"/>
      <c r="H465" s="80"/>
      <c r="I465" s="80"/>
      <c r="J465" s="80"/>
      <c r="K465" s="80"/>
    </row>
    <row r="466" spans="2:11">
      <c r="B466" s="79"/>
      <c r="C466" s="80"/>
      <c r="D466" s="80"/>
      <c r="E466" s="80"/>
      <c r="F466" s="80"/>
      <c r="G466" s="80"/>
      <c r="H466" s="80"/>
      <c r="I466" s="80"/>
      <c r="J466" s="80"/>
      <c r="K466" s="80"/>
    </row>
    <row r="467" spans="2:11">
      <c r="B467" s="79"/>
      <c r="C467" s="80"/>
      <c r="D467" s="80"/>
      <c r="E467" s="80"/>
      <c r="F467" s="80"/>
      <c r="G467" s="80"/>
      <c r="H467" s="80"/>
      <c r="I467" s="80"/>
      <c r="J467" s="80"/>
      <c r="K467" s="80"/>
    </row>
    <row r="468" spans="2:11">
      <c r="B468" s="79"/>
      <c r="C468" s="80"/>
      <c r="D468" s="80"/>
      <c r="E468" s="80"/>
      <c r="F468" s="80"/>
      <c r="G468" s="80"/>
      <c r="H468" s="80"/>
      <c r="I468" s="80"/>
      <c r="J468" s="80"/>
      <c r="K468" s="80"/>
    </row>
    <row r="469" spans="2:11">
      <c r="B469" s="79"/>
      <c r="C469" s="80"/>
      <c r="D469" s="80"/>
      <c r="E469" s="80"/>
      <c r="F469" s="80"/>
      <c r="G469" s="80"/>
      <c r="H469" s="80"/>
      <c r="I469" s="80"/>
      <c r="J469" s="80"/>
      <c r="K469" s="80"/>
    </row>
    <row r="470" spans="2:11">
      <c r="B470" s="79"/>
      <c r="C470" s="80"/>
      <c r="D470" s="80"/>
      <c r="E470" s="80"/>
      <c r="F470" s="80"/>
      <c r="G470" s="80"/>
      <c r="H470" s="80"/>
      <c r="I470" s="80"/>
      <c r="J470" s="80"/>
      <c r="K470" s="80"/>
    </row>
    <row r="471" spans="2:11">
      <c r="B471" s="79"/>
      <c r="C471" s="80"/>
      <c r="D471" s="80"/>
      <c r="E471" s="80"/>
      <c r="F471" s="80"/>
      <c r="G471" s="80"/>
      <c r="H471" s="80"/>
      <c r="I471" s="80"/>
      <c r="J471" s="80"/>
      <c r="K471" s="80"/>
    </row>
    <row r="472" spans="2:11">
      <c r="B472" s="79"/>
      <c r="C472" s="80"/>
      <c r="D472" s="80"/>
      <c r="E472" s="80"/>
      <c r="F472" s="80"/>
      <c r="G472" s="80"/>
      <c r="H472" s="80"/>
      <c r="I472" s="80"/>
      <c r="J472" s="80"/>
      <c r="K472" s="80"/>
    </row>
    <row r="473" spans="2:11">
      <c r="B473" s="79"/>
      <c r="C473" s="80"/>
      <c r="D473" s="80"/>
      <c r="E473" s="80"/>
      <c r="F473" s="80"/>
      <c r="G473" s="80"/>
      <c r="H473" s="80"/>
      <c r="I473" s="80"/>
      <c r="J473" s="80"/>
      <c r="K473" s="80"/>
    </row>
    <row r="474" spans="2:11">
      <c r="B474" s="79"/>
      <c r="C474" s="80"/>
      <c r="D474" s="80"/>
      <c r="E474" s="80"/>
      <c r="F474" s="80"/>
      <c r="G474" s="80"/>
      <c r="H474" s="80"/>
      <c r="I474" s="80"/>
      <c r="J474" s="80"/>
      <c r="K474" s="80"/>
    </row>
    <row r="475" spans="2:11">
      <c r="B475" s="79"/>
      <c r="C475" s="80"/>
      <c r="D475" s="80"/>
      <c r="E475" s="80"/>
      <c r="F475" s="80"/>
      <c r="G475" s="80"/>
      <c r="H475" s="80"/>
      <c r="I475" s="80"/>
      <c r="J475" s="80"/>
      <c r="K475" s="80"/>
    </row>
    <row r="476" spans="2:11">
      <c r="B476" s="79"/>
      <c r="C476" s="80"/>
      <c r="D476" s="80"/>
      <c r="E476" s="80"/>
      <c r="F476" s="80"/>
      <c r="G476" s="80"/>
      <c r="H476" s="80"/>
      <c r="I476" s="80"/>
      <c r="J476" s="80"/>
      <c r="K476" s="80"/>
    </row>
    <row r="477" spans="2:11">
      <c r="B477" s="79"/>
      <c r="C477" s="80"/>
      <c r="D477" s="80"/>
      <c r="E477" s="80"/>
      <c r="F477" s="80"/>
      <c r="G477" s="80"/>
      <c r="H477" s="80"/>
      <c r="I477" s="80"/>
      <c r="J477" s="80"/>
      <c r="K477" s="80"/>
    </row>
    <row r="478" spans="2:11">
      <c r="B478" s="79"/>
      <c r="C478" s="80"/>
      <c r="D478" s="80"/>
      <c r="E478" s="80"/>
      <c r="F478" s="80"/>
      <c r="G478" s="80"/>
      <c r="H478" s="80"/>
      <c r="I478" s="80"/>
      <c r="J478" s="80"/>
      <c r="K478" s="80"/>
    </row>
    <row r="479" spans="2:11">
      <c r="B479" s="79"/>
      <c r="C479" s="80"/>
      <c r="D479" s="80"/>
      <c r="E479" s="80"/>
      <c r="F479" s="80"/>
      <c r="G479" s="80"/>
      <c r="H479" s="80"/>
      <c r="I479" s="80"/>
      <c r="J479" s="80"/>
      <c r="K479" s="80"/>
    </row>
    <row r="480" spans="2:11">
      <c r="B480" s="79"/>
      <c r="C480" s="80"/>
      <c r="D480" s="80"/>
      <c r="E480" s="80"/>
      <c r="F480" s="80"/>
      <c r="G480" s="80"/>
      <c r="H480" s="80"/>
      <c r="I480" s="80"/>
      <c r="J480" s="80"/>
      <c r="K480" s="80"/>
    </row>
    <row r="481" spans="2:11">
      <c r="B481" s="79"/>
      <c r="C481" s="80"/>
      <c r="D481" s="80"/>
      <c r="E481" s="80"/>
      <c r="F481" s="80"/>
      <c r="G481" s="80"/>
      <c r="H481" s="80"/>
      <c r="I481" s="80"/>
      <c r="J481" s="80"/>
      <c r="K481" s="80"/>
    </row>
    <row r="482" spans="2:11">
      <c r="B482" s="79"/>
      <c r="C482" s="80"/>
      <c r="D482" s="80"/>
      <c r="E482" s="80"/>
      <c r="F482" s="80"/>
      <c r="G482" s="80"/>
      <c r="H482" s="80"/>
      <c r="I482" s="80"/>
      <c r="J482" s="80"/>
      <c r="K482" s="80"/>
    </row>
    <row r="483" spans="2:11">
      <c r="B483" s="79"/>
      <c r="C483" s="80"/>
      <c r="D483" s="80"/>
      <c r="E483" s="80"/>
      <c r="F483" s="80"/>
      <c r="G483" s="80"/>
      <c r="H483" s="80"/>
      <c r="I483" s="80"/>
      <c r="J483" s="80"/>
      <c r="K483" s="80"/>
    </row>
    <row r="484" spans="2:11">
      <c r="B484" s="79"/>
      <c r="C484" s="80"/>
      <c r="D484" s="80"/>
      <c r="E484" s="80"/>
      <c r="F484" s="80"/>
      <c r="G484" s="80"/>
      <c r="H484" s="80"/>
      <c r="I484" s="80"/>
      <c r="J484" s="80"/>
      <c r="K484" s="80"/>
    </row>
    <row r="485" spans="2:11">
      <c r="B485" s="79"/>
      <c r="C485" s="80"/>
      <c r="D485" s="80"/>
      <c r="E485" s="80"/>
      <c r="F485" s="80"/>
      <c r="G485" s="80"/>
      <c r="H485" s="80"/>
      <c r="I485" s="80"/>
      <c r="J485" s="80"/>
      <c r="K485" s="80"/>
    </row>
    <row r="486" spans="2:11">
      <c r="B486" s="79"/>
      <c r="C486" s="80"/>
      <c r="D486" s="80"/>
      <c r="E486" s="80"/>
      <c r="F486" s="80"/>
      <c r="G486" s="80"/>
      <c r="H486" s="80"/>
      <c r="I486" s="80"/>
      <c r="J486" s="80"/>
      <c r="K486" s="80"/>
    </row>
    <row r="487" spans="2:11">
      <c r="B487" s="79"/>
      <c r="C487" s="80"/>
      <c r="D487" s="80"/>
      <c r="E487" s="80"/>
      <c r="F487" s="80"/>
      <c r="G487" s="80"/>
      <c r="H487" s="80"/>
      <c r="I487" s="80"/>
      <c r="J487" s="80"/>
      <c r="K487" s="80"/>
    </row>
    <row r="488" spans="2:11">
      <c r="B488" s="79"/>
      <c r="C488" s="80"/>
      <c r="D488" s="80"/>
      <c r="E488" s="80"/>
      <c r="F488" s="80"/>
      <c r="G488" s="80"/>
      <c r="H488" s="80"/>
      <c r="I488" s="80"/>
      <c r="J488" s="80"/>
      <c r="K488" s="80"/>
    </row>
    <row r="489" spans="2:11">
      <c r="B489" s="79"/>
      <c r="C489" s="80"/>
      <c r="D489" s="80"/>
      <c r="E489" s="80"/>
      <c r="F489" s="80"/>
      <c r="G489" s="80"/>
      <c r="H489" s="80"/>
      <c r="I489" s="80"/>
      <c r="J489" s="80"/>
      <c r="K489" s="80"/>
    </row>
    <row r="490" spans="2:11">
      <c r="B490" s="79"/>
      <c r="C490" s="80"/>
      <c r="D490" s="80"/>
      <c r="E490" s="80"/>
      <c r="F490" s="80"/>
      <c r="G490" s="80"/>
      <c r="H490" s="80"/>
      <c r="I490" s="80"/>
      <c r="J490" s="80"/>
      <c r="K490" s="80"/>
    </row>
    <row r="491" spans="2:11">
      <c r="B491" s="79"/>
      <c r="C491" s="80"/>
      <c r="D491" s="80"/>
      <c r="E491" s="80"/>
      <c r="F491" s="80"/>
      <c r="G491" s="80"/>
      <c r="H491" s="80"/>
      <c r="I491" s="80"/>
      <c r="J491" s="80"/>
      <c r="K491" s="80"/>
    </row>
    <row r="492" spans="2:11">
      <c r="B492" s="79"/>
      <c r="C492" s="80"/>
      <c r="D492" s="80"/>
      <c r="E492" s="80"/>
      <c r="F492" s="80"/>
      <c r="G492" s="80"/>
      <c r="H492" s="80"/>
      <c r="I492" s="80"/>
      <c r="J492" s="80"/>
      <c r="K492" s="80"/>
    </row>
    <row r="493" spans="2:11">
      <c r="B493" s="79"/>
      <c r="C493" s="80"/>
      <c r="D493" s="80"/>
      <c r="E493" s="80"/>
      <c r="F493" s="80"/>
      <c r="G493" s="80"/>
      <c r="H493" s="80"/>
      <c r="I493" s="80"/>
      <c r="J493" s="80"/>
      <c r="K493" s="80"/>
    </row>
    <row r="494" spans="2:11">
      <c r="B494" s="79"/>
      <c r="C494" s="80"/>
      <c r="D494" s="80"/>
      <c r="E494" s="80"/>
      <c r="F494" s="80"/>
      <c r="G494" s="80"/>
      <c r="H494" s="80"/>
      <c r="I494" s="80"/>
      <c r="J494" s="80"/>
      <c r="K494" s="80"/>
    </row>
    <row r="495" spans="2:11">
      <c r="B495" s="79"/>
      <c r="C495" s="80"/>
      <c r="D495" s="80"/>
      <c r="E495" s="80"/>
      <c r="F495" s="80"/>
      <c r="G495" s="80"/>
      <c r="H495" s="80"/>
      <c r="I495" s="80"/>
      <c r="J495" s="80"/>
      <c r="K495" s="80"/>
    </row>
    <row r="496" spans="2:11">
      <c r="B496" s="79"/>
      <c r="C496" s="80"/>
      <c r="D496" s="80"/>
      <c r="E496" s="80"/>
      <c r="F496" s="80"/>
      <c r="G496" s="80"/>
      <c r="H496" s="80"/>
      <c r="I496" s="80"/>
      <c r="J496" s="80"/>
      <c r="K496" s="80"/>
    </row>
    <row r="497" spans="2:11">
      <c r="B497" s="79"/>
      <c r="C497" s="80"/>
      <c r="D497" s="80"/>
      <c r="E497" s="80"/>
      <c r="F497" s="80"/>
      <c r="G497" s="80"/>
      <c r="H497" s="80"/>
      <c r="I497" s="80"/>
      <c r="J497" s="80"/>
      <c r="K497" s="80"/>
    </row>
    <row r="498" spans="2:11">
      <c r="B498" s="79"/>
      <c r="C498" s="80"/>
      <c r="D498" s="80"/>
      <c r="E498" s="80"/>
      <c r="F498" s="80"/>
      <c r="G498" s="80"/>
      <c r="H498" s="80"/>
      <c r="I498" s="80"/>
      <c r="J498" s="80"/>
      <c r="K498" s="80"/>
    </row>
    <row r="499" spans="2:11">
      <c r="B499" s="79"/>
      <c r="C499" s="80"/>
      <c r="D499" s="80"/>
      <c r="E499" s="80"/>
      <c r="F499" s="80"/>
      <c r="G499" s="80"/>
      <c r="H499" s="80"/>
      <c r="I499" s="80"/>
      <c r="J499" s="80"/>
      <c r="K499" s="80"/>
    </row>
    <row r="500" spans="2:11">
      <c r="B500" s="79"/>
      <c r="C500" s="80"/>
      <c r="D500" s="80"/>
      <c r="E500" s="80"/>
      <c r="F500" s="80"/>
      <c r="G500" s="80"/>
      <c r="H500" s="80"/>
      <c r="I500" s="80"/>
      <c r="J500" s="80"/>
      <c r="K500" s="80"/>
    </row>
    <row r="501" spans="2:11">
      <c r="B501" s="79"/>
      <c r="C501" s="80"/>
      <c r="D501" s="80"/>
      <c r="E501" s="80"/>
      <c r="F501" s="80"/>
      <c r="G501" s="80"/>
      <c r="H501" s="80"/>
      <c r="I501" s="80"/>
      <c r="J501" s="80"/>
      <c r="K501" s="80"/>
    </row>
    <row r="502" spans="2:11">
      <c r="B502" s="79"/>
      <c r="C502" s="80"/>
      <c r="D502" s="80"/>
      <c r="E502" s="80"/>
      <c r="F502" s="80"/>
      <c r="G502" s="80"/>
      <c r="H502" s="80"/>
      <c r="I502" s="80"/>
      <c r="J502" s="80"/>
      <c r="K502" s="80"/>
    </row>
    <row r="503" spans="2:11">
      <c r="B503" s="79"/>
      <c r="C503" s="80"/>
      <c r="D503" s="80"/>
      <c r="E503" s="80"/>
      <c r="F503" s="80"/>
      <c r="G503" s="80"/>
      <c r="H503" s="80"/>
      <c r="I503" s="80"/>
      <c r="J503" s="80"/>
      <c r="K503" s="80"/>
    </row>
    <row r="504" spans="2:11">
      <c r="B504" s="79"/>
      <c r="C504" s="80"/>
      <c r="D504" s="80"/>
      <c r="E504" s="80"/>
      <c r="F504" s="80"/>
      <c r="G504" s="80"/>
      <c r="H504" s="80"/>
      <c r="I504" s="80"/>
      <c r="J504" s="80"/>
      <c r="K504" s="80"/>
    </row>
    <row r="505" spans="2:11">
      <c r="B505" s="79"/>
      <c r="C505" s="80"/>
      <c r="D505" s="80"/>
      <c r="E505" s="80"/>
      <c r="F505" s="80"/>
      <c r="G505" s="80"/>
      <c r="H505" s="80"/>
      <c r="I505" s="80"/>
      <c r="J505" s="80"/>
      <c r="K505" s="80"/>
    </row>
    <row r="506" spans="2:11">
      <c r="B506" s="79"/>
      <c r="C506" s="80"/>
      <c r="D506" s="80"/>
      <c r="E506" s="80"/>
      <c r="F506" s="80"/>
      <c r="G506" s="80"/>
      <c r="H506" s="80"/>
      <c r="I506" s="80"/>
      <c r="J506" s="80"/>
      <c r="K506" s="80"/>
    </row>
    <row r="507" spans="2:11">
      <c r="B507" s="79"/>
      <c r="C507" s="80"/>
      <c r="D507" s="80"/>
      <c r="E507" s="80"/>
      <c r="F507" s="80"/>
      <c r="G507" s="80"/>
      <c r="H507" s="80"/>
      <c r="I507" s="80"/>
      <c r="J507" s="80"/>
      <c r="K507" s="80"/>
    </row>
    <row r="508" spans="2:11">
      <c r="B508" s="79"/>
      <c r="C508" s="80"/>
      <c r="D508" s="80"/>
      <c r="E508" s="80"/>
      <c r="F508" s="80"/>
      <c r="G508" s="80"/>
      <c r="H508" s="80"/>
      <c r="I508" s="80"/>
      <c r="J508" s="80"/>
      <c r="K508" s="80"/>
    </row>
    <row r="509" spans="2:11">
      <c r="B509" s="79"/>
      <c r="C509" s="80"/>
      <c r="D509" s="80"/>
      <c r="E509" s="80"/>
      <c r="F509" s="80"/>
      <c r="G509" s="80"/>
      <c r="H509" s="80"/>
      <c r="I509" s="80"/>
      <c r="J509" s="80"/>
      <c r="K509" s="80"/>
    </row>
    <row r="510" spans="2:11">
      <c r="B510" s="79"/>
      <c r="C510" s="80"/>
      <c r="D510" s="80"/>
      <c r="E510" s="80"/>
      <c r="F510" s="80"/>
      <c r="G510" s="80"/>
      <c r="H510" s="80"/>
      <c r="I510" s="80"/>
      <c r="J510" s="80"/>
      <c r="K510" s="80"/>
    </row>
    <row r="511" spans="2:11">
      <c r="B511" s="79"/>
      <c r="C511" s="80"/>
      <c r="D511" s="80"/>
      <c r="E511" s="80"/>
      <c r="F511" s="80"/>
      <c r="G511" s="80"/>
      <c r="H511" s="80"/>
      <c r="I511" s="80"/>
      <c r="J511" s="80"/>
      <c r="K511" s="80"/>
    </row>
    <row r="512" spans="2:11">
      <c r="B512" s="79"/>
      <c r="C512" s="80"/>
      <c r="D512" s="80"/>
      <c r="E512" s="80"/>
      <c r="F512" s="80"/>
      <c r="G512" s="80"/>
      <c r="H512" s="80"/>
      <c r="I512" s="80"/>
      <c r="J512" s="80"/>
      <c r="K512" s="80"/>
    </row>
    <row r="513" spans="2:11">
      <c r="B513" s="79"/>
      <c r="C513" s="80"/>
      <c r="D513" s="80"/>
      <c r="E513" s="80"/>
      <c r="F513" s="80"/>
      <c r="G513" s="80"/>
      <c r="H513" s="80"/>
      <c r="I513" s="80"/>
      <c r="J513" s="80"/>
      <c r="K513" s="80"/>
    </row>
    <row r="514" spans="2:11">
      <c r="B514" s="79"/>
      <c r="C514" s="80"/>
      <c r="D514" s="80"/>
      <c r="E514" s="80"/>
      <c r="F514" s="80"/>
      <c r="G514" s="80"/>
      <c r="H514" s="80"/>
      <c r="I514" s="80"/>
      <c r="J514" s="80"/>
      <c r="K514" s="80"/>
    </row>
    <row r="515" spans="2:11">
      <c r="B515" s="79"/>
      <c r="C515" s="80"/>
      <c r="D515" s="80"/>
      <c r="E515" s="80"/>
      <c r="F515" s="80"/>
      <c r="G515" s="80"/>
      <c r="H515" s="80"/>
      <c r="I515" s="80"/>
      <c r="J515" s="80"/>
      <c r="K515" s="80"/>
    </row>
    <row r="516" spans="2:11">
      <c r="B516" s="79"/>
      <c r="C516" s="80"/>
      <c r="D516" s="80"/>
      <c r="E516" s="80"/>
      <c r="F516" s="80"/>
      <c r="G516" s="80"/>
      <c r="H516" s="80"/>
      <c r="I516" s="80"/>
      <c r="J516" s="80"/>
      <c r="K516" s="80"/>
    </row>
    <row r="517" spans="2:11">
      <c r="B517" s="79"/>
      <c r="C517" s="80"/>
      <c r="D517" s="80"/>
      <c r="E517" s="80"/>
      <c r="F517" s="80"/>
      <c r="G517" s="80"/>
      <c r="H517" s="80"/>
      <c r="I517" s="80"/>
      <c r="J517" s="80"/>
      <c r="K517" s="80"/>
    </row>
    <row r="518" spans="2:11">
      <c r="B518" s="79"/>
      <c r="C518" s="80"/>
      <c r="D518" s="80"/>
      <c r="E518" s="80"/>
      <c r="F518" s="80"/>
      <c r="G518" s="80"/>
      <c r="H518" s="80"/>
      <c r="I518" s="80"/>
      <c r="J518" s="80"/>
      <c r="K518" s="80"/>
    </row>
    <row r="519" spans="2:11">
      <c r="B519" s="79"/>
      <c r="C519" s="80"/>
      <c r="D519" s="80"/>
      <c r="E519" s="80"/>
      <c r="F519" s="80"/>
      <c r="G519" s="80"/>
      <c r="H519" s="80"/>
      <c r="I519" s="80"/>
      <c r="J519" s="80"/>
      <c r="K519" s="80"/>
    </row>
    <row r="520" spans="2:11">
      <c r="B520" s="79"/>
      <c r="C520" s="80"/>
      <c r="D520" s="80"/>
      <c r="E520" s="80"/>
      <c r="F520" s="80"/>
      <c r="G520" s="80"/>
      <c r="H520" s="80"/>
      <c r="I520" s="80"/>
      <c r="J520" s="80"/>
      <c r="K520" s="80"/>
    </row>
    <row r="521" spans="2:11">
      <c r="B521" s="79"/>
      <c r="C521" s="80"/>
      <c r="D521" s="80"/>
      <c r="E521" s="80"/>
      <c r="F521" s="80"/>
      <c r="G521" s="80"/>
      <c r="H521" s="80"/>
      <c r="I521" s="80"/>
      <c r="J521" s="80"/>
      <c r="K521" s="80"/>
    </row>
    <row r="522" spans="2:11">
      <c r="B522" s="79"/>
      <c r="C522" s="80"/>
      <c r="D522" s="80"/>
      <c r="E522" s="80"/>
      <c r="F522" s="80"/>
      <c r="G522" s="80"/>
      <c r="H522" s="80"/>
      <c r="I522" s="80"/>
      <c r="J522" s="80"/>
      <c r="K522" s="80"/>
    </row>
    <row r="523" spans="2:11">
      <c r="B523" s="79"/>
      <c r="C523" s="80"/>
      <c r="D523" s="80"/>
      <c r="E523" s="80"/>
      <c r="F523" s="80"/>
      <c r="G523" s="80"/>
      <c r="H523" s="80"/>
      <c r="I523" s="80"/>
      <c r="J523" s="80"/>
      <c r="K523" s="80"/>
    </row>
    <row r="524" spans="2:11">
      <c r="B524" s="79"/>
      <c r="C524" s="80"/>
      <c r="D524" s="80"/>
      <c r="E524" s="80"/>
      <c r="F524" s="80"/>
      <c r="G524" s="80"/>
      <c r="H524" s="80"/>
      <c r="I524" s="80"/>
      <c r="J524" s="80"/>
      <c r="K524" s="80"/>
    </row>
    <row r="525" spans="2:11">
      <c r="B525" s="79"/>
      <c r="C525" s="80"/>
      <c r="D525" s="80"/>
      <c r="E525" s="80"/>
      <c r="F525" s="80"/>
      <c r="G525" s="80"/>
      <c r="H525" s="80"/>
      <c r="I525" s="80"/>
      <c r="J525" s="80"/>
      <c r="K525" s="80"/>
    </row>
    <row r="526" spans="2:11">
      <c r="B526" s="79"/>
      <c r="C526" s="80"/>
      <c r="D526" s="80"/>
      <c r="E526" s="80"/>
      <c r="F526" s="80"/>
      <c r="G526" s="80"/>
      <c r="H526" s="80"/>
      <c r="I526" s="80"/>
      <c r="J526" s="80"/>
      <c r="K526" s="80"/>
    </row>
    <row r="527" spans="2:11">
      <c r="B527" s="79"/>
      <c r="C527" s="80"/>
      <c r="D527" s="80"/>
      <c r="E527" s="80"/>
      <c r="F527" s="80"/>
      <c r="G527" s="80"/>
      <c r="H527" s="80"/>
      <c r="I527" s="80"/>
      <c r="J527" s="80"/>
      <c r="K527" s="80"/>
    </row>
    <row r="528" spans="2:11">
      <c r="B528" s="79"/>
      <c r="C528" s="80"/>
      <c r="D528" s="80"/>
      <c r="E528" s="80"/>
      <c r="F528" s="80"/>
      <c r="G528" s="80"/>
      <c r="H528" s="80"/>
      <c r="I528" s="80"/>
      <c r="J528" s="80"/>
      <c r="K528" s="80"/>
    </row>
    <row r="529" spans="2:11">
      <c r="B529" s="79"/>
      <c r="C529" s="80"/>
      <c r="D529" s="80"/>
      <c r="E529" s="80"/>
      <c r="F529" s="80"/>
      <c r="G529" s="80"/>
      <c r="H529" s="80"/>
      <c r="I529" s="80"/>
      <c r="J529" s="80"/>
      <c r="K529" s="80"/>
    </row>
    <row r="530" spans="2:11">
      <c r="B530" s="79"/>
      <c r="C530" s="80"/>
      <c r="D530" s="80"/>
      <c r="E530" s="80"/>
      <c r="F530" s="80"/>
      <c r="G530" s="80"/>
      <c r="H530" s="80"/>
      <c r="I530" s="80"/>
      <c r="J530" s="80"/>
      <c r="K530" s="80"/>
    </row>
    <row r="531" spans="2:11">
      <c r="B531" s="79"/>
      <c r="C531" s="80"/>
      <c r="D531" s="80"/>
      <c r="E531" s="80"/>
      <c r="F531" s="80"/>
      <c r="G531" s="80"/>
      <c r="H531" s="80"/>
      <c r="I531" s="80"/>
      <c r="J531" s="80"/>
      <c r="K531" s="80"/>
    </row>
    <row r="532" spans="2:11">
      <c r="B532" s="79"/>
      <c r="C532" s="80"/>
      <c r="D532" s="80"/>
      <c r="E532" s="80"/>
      <c r="F532" s="80"/>
      <c r="G532" s="80"/>
      <c r="H532" s="80"/>
      <c r="I532" s="80"/>
      <c r="J532" s="80"/>
      <c r="K532" s="80"/>
    </row>
    <row r="533" spans="2:11">
      <c r="B533" s="79"/>
      <c r="C533" s="80"/>
      <c r="D533" s="80"/>
      <c r="E533" s="80"/>
      <c r="F533" s="80"/>
      <c r="G533" s="80"/>
      <c r="H533" s="80"/>
      <c r="I533" s="80"/>
      <c r="J533" s="80"/>
      <c r="K533" s="80"/>
    </row>
    <row r="534" spans="2:11">
      <c r="B534" s="79"/>
      <c r="C534" s="80"/>
      <c r="D534" s="80"/>
      <c r="E534" s="80"/>
      <c r="F534" s="80"/>
      <c r="G534" s="80"/>
      <c r="H534" s="80"/>
      <c r="I534" s="80"/>
      <c r="J534" s="80"/>
      <c r="K534" s="80"/>
    </row>
    <row r="535" spans="2:11">
      <c r="B535" s="79"/>
      <c r="C535" s="80"/>
      <c r="D535" s="80"/>
      <c r="E535" s="80"/>
      <c r="F535" s="80"/>
      <c r="G535" s="80"/>
      <c r="H535" s="80"/>
      <c r="I535" s="80"/>
      <c r="J535" s="80"/>
      <c r="K535" s="80"/>
    </row>
    <row r="536" spans="2:11">
      <c r="B536" s="79"/>
      <c r="C536" s="80"/>
      <c r="D536" s="80"/>
      <c r="E536" s="80"/>
      <c r="F536" s="80"/>
      <c r="G536" s="80"/>
      <c r="H536" s="80"/>
      <c r="I536" s="80"/>
      <c r="J536" s="80"/>
      <c r="K536" s="80"/>
    </row>
    <row r="537" spans="2:11">
      <c r="B537" s="79"/>
      <c r="C537" s="80"/>
      <c r="D537" s="80"/>
      <c r="E537" s="80"/>
      <c r="F537" s="80"/>
      <c r="G537" s="80"/>
      <c r="H537" s="80"/>
      <c r="I537" s="80"/>
      <c r="J537" s="80"/>
      <c r="K537" s="80"/>
    </row>
    <row r="538" spans="2:11">
      <c r="B538" s="79"/>
      <c r="C538" s="80"/>
      <c r="D538" s="80"/>
      <c r="E538" s="80"/>
      <c r="F538" s="80"/>
      <c r="G538" s="80"/>
      <c r="H538" s="80"/>
      <c r="I538" s="80"/>
      <c r="J538" s="80"/>
      <c r="K538" s="80"/>
    </row>
    <row r="539" spans="2:11">
      <c r="B539" s="79"/>
      <c r="C539" s="80"/>
      <c r="D539" s="80"/>
      <c r="E539" s="80"/>
      <c r="F539" s="80"/>
      <c r="G539" s="80"/>
      <c r="H539" s="80"/>
      <c r="I539" s="80"/>
      <c r="J539" s="80"/>
      <c r="K539" s="80"/>
    </row>
    <row r="540" spans="2:11">
      <c r="B540" s="79"/>
      <c r="C540" s="80"/>
      <c r="D540" s="80"/>
      <c r="E540" s="80"/>
      <c r="F540" s="80"/>
      <c r="G540" s="80"/>
      <c r="H540" s="80"/>
      <c r="I540" s="80"/>
      <c r="J540" s="80"/>
      <c r="K540" s="80"/>
    </row>
    <row r="541" spans="2:11">
      <c r="B541" s="79"/>
      <c r="C541" s="80"/>
      <c r="D541" s="80"/>
      <c r="E541" s="80"/>
      <c r="F541" s="80"/>
      <c r="G541" s="80"/>
      <c r="H541" s="80"/>
      <c r="I541" s="80"/>
      <c r="J541" s="80"/>
      <c r="K541" s="80"/>
    </row>
    <row r="542" spans="2:11">
      <c r="B542" s="79"/>
      <c r="C542" s="80"/>
      <c r="D542" s="80"/>
      <c r="E542" s="80"/>
      <c r="F542" s="80"/>
      <c r="G542" s="80"/>
      <c r="H542" s="80"/>
      <c r="I542" s="80"/>
      <c r="J542" s="80"/>
      <c r="K542" s="80"/>
    </row>
    <row r="543" spans="2:11">
      <c r="B543" s="79"/>
      <c r="C543" s="80"/>
      <c r="D543" s="80"/>
      <c r="E543" s="80"/>
      <c r="F543" s="80"/>
      <c r="G543" s="80"/>
      <c r="H543" s="80"/>
      <c r="I543" s="80"/>
      <c r="J543" s="80"/>
      <c r="K543" s="80"/>
    </row>
    <row r="544" spans="2:11">
      <c r="B544" s="79"/>
      <c r="C544" s="80"/>
      <c r="D544" s="80"/>
      <c r="E544" s="80"/>
      <c r="F544" s="80"/>
      <c r="G544" s="80"/>
      <c r="H544" s="80"/>
      <c r="I544" s="80"/>
      <c r="J544" s="80"/>
      <c r="K544" s="80"/>
    </row>
    <row r="545" spans="2:11">
      <c r="B545" s="79"/>
      <c r="C545" s="80"/>
      <c r="D545" s="80"/>
      <c r="E545" s="80"/>
      <c r="F545" s="80"/>
      <c r="G545" s="80"/>
      <c r="H545" s="80"/>
      <c r="I545" s="80"/>
      <c r="J545" s="80"/>
      <c r="K545" s="80"/>
    </row>
    <row r="546" spans="2:11">
      <c r="B546" s="79"/>
      <c r="C546" s="80"/>
      <c r="D546" s="80"/>
      <c r="E546" s="80"/>
      <c r="F546" s="80"/>
      <c r="G546" s="80"/>
      <c r="H546" s="80"/>
      <c r="I546" s="80"/>
      <c r="J546" s="80"/>
      <c r="K546" s="80"/>
    </row>
    <row r="547" spans="2:11">
      <c r="B547" s="79"/>
      <c r="C547" s="80"/>
      <c r="D547" s="80"/>
      <c r="E547" s="80"/>
      <c r="F547" s="80"/>
      <c r="G547" s="80"/>
      <c r="H547" s="80"/>
      <c r="I547" s="80"/>
      <c r="J547" s="80"/>
      <c r="K547" s="80"/>
    </row>
    <row r="548" spans="2:11">
      <c r="B548" s="79"/>
      <c r="C548" s="80"/>
      <c r="D548" s="80"/>
      <c r="E548" s="80"/>
      <c r="F548" s="80"/>
      <c r="G548" s="80"/>
      <c r="H548" s="80"/>
      <c r="I548" s="80"/>
      <c r="J548" s="80"/>
      <c r="K548" s="80"/>
    </row>
    <row r="549" spans="2:11">
      <c r="B549" s="79"/>
      <c r="C549" s="80"/>
      <c r="D549" s="80"/>
      <c r="E549" s="80"/>
      <c r="F549" s="80"/>
      <c r="G549" s="80"/>
      <c r="H549" s="80"/>
      <c r="I549" s="80"/>
      <c r="J549" s="80"/>
      <c r="K549" s="80"/>
    </row>
    <row r="550" spans="2:11">
      <c r="B550" s="79"/>
      <c r="C550" s="80"/>
      <c r="D550" s="80"/>
      <c r="E550" s="80"/>
      <c r="F550" s="80"/>
      <c r="G550" s="80"/>
      <c r="H550" s="80"/>
      <c r="I550" s="80"/>
      <c r="J550" s="80"/>
      <c r="K550" s="80"/>
    </row>
    <row r="551" spans="2:11">
      <c r="B551" s="79"/>
      <c r="C551" s="80"/>
      <c r="D551" s="80"/>
      <c r="E551" s="80"/>
      <c r="F551" s="80"/>
      <c r="G551" s="80"/>
      <c r="H551" s="80"/>
      <c r="I551" s="80"/>
      <c r="J551" s="80"/>
      <c r="K551" s="80"/>
    </row>
    <row r="552" spans="2:11">
      <c r="B552" s="79"/>
      <c r="C552" s="80"/>
      <c r="D552" s="80"/>
      <c r="E552" s="80"/>
      <c r="F552" s="80"/>
      <c r="G552" s="80"/>
      <c r="H552" s="80"/>
      <c r="I552" s="80"/>
      <c r="J552" s="80"/>
      <c r="K552" s="80"/>
    </row>
    <row r="553" spans="2:11">
      <c r="B553" s="79"/>
      <c r="C553" s="80"/>
      <c r="D553" s="80"/>
      <c r="E553" s="80"/>
      <c r="F553" s="80"/>
      <c r="G553" s="80"/>
      <c r="H553" s="80"/>
      <c r="I553" s="80"/>
      <c r="J553" s="80"/>
      <c r="K553" s="80"/>
    </row>
    <row r="554" spans="2:11">
      <c r="B554" s="79"/>
      <c r="C554" s="80"/>
      <c r="D554" s="80"/>
      <c r="E554" s="80"/>
      <c r="F554" s="80"/>
      <c r="G554" s="80"/>
      <c r="H554" s="80"/>
      <c r="I554" s="80"/>
      <c r="J554" s="80"/>
      <c r="K554" s="80"/>
    </row>
    <row r="555" spans="2:11">
      <c r="B555" s="79"/>
      <c r="C555" s="80"/>
      <c r="D555" s="80"/>
      <c r="E555" s="80"/>
      <c r="F555" s="80"/>
      <c r="G555" s="80"/>
      <c r="H555" s="80"/>
      <c r="I555" s="80"/>
      <c r="J555" s="80"/>
      <c r="K555" s="80"/>
    </row>
    <row r="556" spans="2:11">
      <c r="B556" s="79"/>
      <c r="C556" s="80"/>
      <c r="D556" s="80"/>
      <c r="E556" s="80"/>
      <c r="F556" s="80"/>
      <c r="G556" s="80"/>
      <c r="H556" s="80"/>
      <c r="I556" s="80"/>
      <c r="J556" s="80"/>
      <c r="K556" s="80"/>
    </row>
    <row r="557" spans="2:11">
      <c r="B557" s="79"/>
      <c r="C557" s="80"/>
      <c r="D557" s="80"/>
      <c r="E557" s="80"/>
      <c r="F557" s="80"/>
      <c r="G557" s="80"/>
      <c r="H557" s="80"/>
      <c r="I557" s="80"/>
      <c r="J557" s="80"/>
      <c r="K557" s="80"/>
    </row>
    <row r="558" spans="2:11">
      <c r="B558" s="79"/>
      <c r="C558" s="80"/>
      <c r="D558" s="80"/>
      <c r="E558" s="80"/>
      <c r="F558" s="80"/>
      <c r="G558" s="80"/>
      <c r="H558" s="80"/>
      <c r="I558" s="80"/>
      <c r="J558" s="80"/>
      <c r="K558" s="80"/>
    </row>
    <row r="559" spans="2:11">
      <c r="B559" s="79"/>
      <c r="C559" s="80"/>
      <c r="D559" s="80"/>
      <c r="E559" s="80"/>
      <c r="F559" s="80"/>
      <c r="G559" s="80"/>
      <c r="H559" s="80"/>
      <c r="I559" s="80"/>
      <c r="J559" s="80"/>
      <c r="K559" s="80"/>
    </row>
    <row r="560" spans="2:11">
      <c r="B560" s="79"/>
      <c r="C560" s="80"/>
      <c r="D560" s="80"/>
      <c r="E560" s="80"/>
      <c r="F560" s="80"/>
      <c r="G560" s="80"/>
      <c r="H560" s="80"/>
      <c r="I560" s="80"/>
      <c r="J560" s="80"/>
      <c r="K560" s="80"/>
    </row>
    <row r="561" spans="2:11">
      <c r="B561" s="79"/>
      <c r="C561" s="80"/>
      <c r="D561" s="80"/>
      <c r="E561" s="80"/>
      <c r="F561" s="80"/>
      <c r="G561" s="80"/>
      <c r="H561" s="80"/>
      <c r="I561" s="80"/>
      <c r="J561" s="80"/>
      <c r="K561" s="80"/>
    </row>
    <row r="562" spans="2:11">
      <c r="B562" s="79"/>
      <c r="C562" s="80"/>
      <c r="D562" s="80"/>
      <c r="E562" s="80"/>
      <c r="F562" s="80"/>
      <c r="G562" s="80"/>
      <c r="H562" s="80"/>
      <c r="I562" s="80"/>
      <c r="J562" s="80"/>
      <c r="K562" s="80"/>
    </row>
    <row r="563" spans="2:11">
      <c r="B563" s="79"/>
      <c r="C563" s="80"/>
      <c r="D563" s="80"/>
      <c r="E563" s="80"/>
      <c r="F563" s="80"/>
      <c r="G563" s="80"/>
      <c r="H563" s="80"/>
      <c r="I563" s="80"/>
      <c r="J563" s="80"/>
      <c r="K563" s="80"/>
    </row>
    <row r="564" spans="2:11">
      <c r="B564" s="79"/>
      <c r="C564" s="80"/>
      <c r="D564" s="80"/>
      <c r="E564" s="80"/>
      <c r="F564" s="80"/>
      <c r="G564" s="80"/>
      <c r="H564" s="80"/>
      <c r="I564" s="80"/>
      <c r="J564" s="80"/>
      <c r="K564" s="80"/>
    </row>
    <row r="565" spans="2:11">
      <c r="B565" s="79"/>
      <c r="C565" s="80"/>
      <c r="D565" s="80"/>
      <c r="E565" s="80"/>
      <c r="F565" s="80"/>
      <c r="G565" s="80"/>
      <c r="H565" s="80"/>
      <c r="I565" s="80"/>
      <c r="J565" s="80"/>
      <c r="K565" s="80"/>
    </row>
    <row r="566" spans="2:11">
      <c r="B566" s="79"/>
      <c r="C566" s="80"/>
      <c r="D566" s="80"/>
      <c r="E566" s="80"/>
      <c r="F566" s="80"/>
      <c r="G566" s="80"/>
      <c r="H566" s="80"/>
      <c r="I566" s="80"/>
      <c r="J566" s="80"/>
      <c r="K566" s="80"/>
    </row>
    <row r="567" spans="2:11">
      <c r="B567" s="79"/>
      <c r="C567" s="80"/>
      <c r="D567" s="80"/>
      <c r="E567" s="80"/>
      <c r="F567" s="80"/>
      <c r="G567" s="80"/>
      <c r="H567" s="80"/>
      <c r="I567" s="80"/>
      <c r="J567" s="80"/>
      <c r="K567" s="80"/>
    </row>
    <row r="568" spans="2:11">
      <c r="B568" s="79"/>
      <c r="C568" s="80"/>
      <c r="D568" s="80"/>
      <c r="E568" s="80"/>
      <c r="F568" s="80"/>
      <c r="G568" s="80"/>
      <c r="H568" s="80"/>
      <c r="I568" s="80"/>
      <c r="J568" s="80"/>
      <c r="K568" s="80"/>
    </row>
    <row r="569" spans="2:11">
      <c r="B569" s="79"/>
      <c r="C569" s="80"/>
      <c r="D569" s="80"/>
      <c r="E569" s="80"/>
      <c r="F569" s="80"/>
      <c r="G569" s="80"/>
      <c r="H569" s="80"/>
      <c r="I569" s="80"/>
      <c r="J569" s="80"/>
      <c r="K569" s="80"/>
    </row>
    <row r="570" spans="2:11">
      <c r="B570" s="79"/>
      <c r="C570" s="80"/>
      <c r="D570" s="80"/>
      <c r="E570" s="80"/>
      <c r="F570" s="80"/>
      <c r="G570" s="80"/>
      <c r="H570" s="80"/>
      <c r="I570" s="80"/>
      <c r="J570" s="80"/>
      <c r="K570" s="80"/>
    </row>
    <row r="571" spans="2:11">
      <c r="B571" s="79"/>
      <c r="C571" s="80"/>
      <c r="D571" s="80"/>
      <c r="E571" s="80"/>
      <c r="F571" s="80"/>
      <c r="G571" s="80"/>
      <c r="H571" s="80"/>
      <c r="I571" s="80"/>
      <c r="J571" s="80"/>
      <c r="K571" s="80"/>
    </row>
    <row r="572" spans="2:11">
      <c r="B572" s="79"/>
      <c r="C572" s="80"/>
      <c r="D572" s="80"/>
      <c r="E572" s="80"/>
      <c r="F572" s="80"/>
      <c r="G572" s="80"/>
      <c r="H572" s="80"/>
      <c r="I572" s="80"/>
      <c r="J572" s="80"/>
      <c r="K572" s="80"/>
    </row>
    <row r="573" spans="2:11">
      <c r="B573" s="79"/>
      <c r="C573" s="80"/>
      <c r="D573" s="80"/>
      <c r="E573" s="80"/>
      <c r="F573" s="80"/>
      <c r="G573" s="80"/>
      <c r="H573" s="80"/>
      <c r="I573" s="80"/>
      <c r="J573" s="80"/>
      <c r="K573" s="80"/>
    </row>
    <row r="574" spans="2:11">
      <c r="B574" s="79"/>
      <c r="C574" s="80"/>
      <c r="D574" s="80"/>
      <c r="E574" s="80"/>
      <c r="F574" s="80"/>
      <c r="G574" s="80"/>
      <c r="H574" s="80"/>
      <c r="I574" s="80"/>
      <c r="J574" s="80"/>
      <c r="K574" s="80"/>
    </row>
    <row r="575" spans="2:11">
      <c r="B575" s="79"/>
      <c r="C575" s="80"/>
      <c r="D575" s="80"/>
      <c r="E575" s="80"/>
      <c r="F575" s="80"/>
      <c r="G575" s="80"/>
      <c r="H575" s="80"/>
      <c r="I575" s="80"/>
      <c r="J575" s="80"/>
      <c r="K575" s="80"/>
    </row>
    <row r="576" spans="2:11">
      <c r="B576" s="79"/>
      <c r="C576" s="80"/>
      <c r="D576" s="80"/>
      <c r="E576" s="80"/>
      <c r="F576" s="80"/>
      <c r="G576" s="80"/>
      <c r="H576" s="80"/>
      <c r="I576" s="80"/>
      <c r="J576" s="80"/>
      <c r="K576" s="80"/>
    </row>
    <row r="577" spans="2:11">
      <c r="B577" s="79"/>
      <c r="C577" s="80"/>
      <c r="D577" s="80"/>
      <c r="E577" s="80"/>
      <c r="F577" s="80"/>
      <c r="G577" s="80"/>
      <c r="H577" s="80"/>
      <c r="I577" s="80"/>
      <c r="J577" s="80"/>
      <c r="K577" s="80"/>
    </row>
    <row r="578" spans="2:11">
      <c r="B578" s="79"/>
      <c r="C578" s="80"/>
      <c r="D578" s="80"/>
      <c r="E578" s="80"/>
      <c r="F578" s="80"/>
      <c r="G578" s="80"/>
      <c r="H578" s="80"/>
      <c r="I578" s="80"/>
      <c r="J578" s="80"/>
      <c r="K578" s="80"/>
    </row>
    <row r="579" spans="2:11">
      <c r="B579" s="79"/>
      <c r="C579" s="80"/>
      <c r="D579" s="80"/>
      <c r="E579" s="80"/>
      <c r="F579" s="80"/>
      <c r="G579" s="80"/>
      <c r="H579" s="80"/>
      <c r="I579" s="80"/>
      <c r="J579" s="80"/>
      <c r="K579" s="80"/>
    </row>
    <row r="580" spans="2:11">
      <c r="B580" s="79"/>
      <c r="C580" s="80"/>
      <c r="D580" s="80"/>
      <c r="E580" s="80"/>
      <c r="F580" s="80"/>
      <c r="G580" s="80"/>
      <c r="H580" s="80"/>
      <c r="I580" s="80"/>
      <c r="J580" s="80"/>
      <c r="K580" s="80"/>
    </row>
    <row r="581" spans="2:11">
      <c r="B581" s="79"/>
      <c r="C581" s="80"/>
      <c r="D581" s="80"/>
      <c r="E581" s="80"/>
      <c r="F581" s="80"/>
      <c r="G581" s="80"/>
      <c r="H581" s="80"/>
      <c r="I581" s="80"/>
      <c r="J581" s="80"/>
      <c r="K581" s="80"/>
    </row>
    <row r="582" spans="2:11">
      <c r="B582" s="79"/>
      <c r="C582" s="80"/>
      <c r="D582" s="80"/>
      <c r="E582" s="80"/>
      <c r="F582" s="80"/>
      <c r="G582" s="80"/>
      <c r="H582" s="80"/>
      <c r="I582" s="80"/>
      <c r="J582" s="80"/>
      <c r="K582" s="80"/>
    </row>
    <row r="583" spans="2:11">
      <c r="B583" s="79"/>
      <c r="C583" s="80"/>
      <c r="D583" s="80"/>
      <c r="E583" s="80"/>
      <c r="F583" s="80"/>
      <c r="G583" s="80"/>
      <c r="H583" s="80"/>
      <c r="I583" s="80"/>
      <c r="J583" s="80"/>
      <c r="K583" s="80"/>
    </row>
    <row r="584" spans="2:11">
      <c r="B584" s="79"/>
      <c r="C584" s="80"/>
      <c r="D584" s="80"/>
      <c r="E584" s="80"/>
      <c r="F584" s="80"/>
      <c r="G584" s="80"/>
      <c r="H584" s="80"/>
      <c r="I584" s="80"/>
      <c r="J584" s="80"/>
      <c r="K584" s="80"/>
    </row>
    <row r="585" spans="2:11">
      <c r="B585" s="79"/>
      <c r="C585" s="80"/>
      <c r="D585" s="80"/>
      <c r="E585" s="80"/>
      <c r="F585" s="80"/>
      <c r="G585" s="80"/>
      <c r="H585" s="80"/>
      <c r="I585" s="80"/>
      <c r="J585" s="80"/>
      <c r="K585" s="80"/>
    </row>
    <row r="586" spans="2:11">
      <c r="B586" s="79"/>
      <c r="C586" s="80"/>
      <c r="D586" s="80"/>
      <c r="E586" s="80"/>
      <c r="F586" s="80"/>
      <c r="G586" s="80"/>
      <c r="H586" s="80"/>
      <c r="I586" s="80"/>
      <c r="J586" s="80"/>
      <c r="K586" s="80"/>
    </row>
    <row r="587" spans="2:11">
      <c r="B587" s="79"/>
      <c r="C587" s="80"/>
      <c r="D587" s="80"/>
      <c r="E587" s="80"/>
      <c r="F587" s="80"/>
      <c r="G587" s="80"/>
      <c r="H587" s="80"/>
      <c r="I587" s="80"/>
      <c r="J587" s="80"/>
      <c r="K587" s="80"/>
    </row>
    <row r="588" spans="2:11">
      <c r="B588" s="79"/>
      <c r="C588" s="80"/>
      <c r="D588" s="80"/>
      <c r="E588" s="80"/>
      <c r="F588" s="80"/>
      <c r="G588" s="80"/>
      <c r="H588" s="80"/>
      <c r="I588" s="80"/>
      <c r="J588" s="80"/>
      <c r="K588" s="80"/>
    </row>
    <row r="589" spans="2:11">
      <c r="B589" s="79"/>
      <c r="C589" s="80"/>
      <c r="D589" s="80"/>
      <c r="E589" s="80"/>
      <c r="F589" s="80"/>
      <c r="G589" s="80"/>
      <c r="H589" s="80"/>
      <c r="I589" s="80"/>
      <c r="J589" s="80"/>
      <c r="K589" s="80"/>
    </row>
    <row r="590" spans="2:11">
      <c r="B590" s="79"/>
      <c r="C590" s="80"/>
      <c r="D590" s="80"/>
      <c r="E590" s="80"/>
      <c r="F590" s="80"/>
      <c r="G590" s="80"/>
      <c r="H590" s="80"/>
      <c r="I590" s="80"/>
      <c r="J590" s="80"/>
      <c r="K590" s="80"/>
    </row>
    <row r="591" spans="2:11">
      <c r="B591" s="79"/>
      <c r="C591" s="80"/>
      <c r="D591" s="80"/>
      <c r="E591" s="80"/>
      <c r="F591" s="80"/>
      <c r="G591" s="80"/>
      <c r="H591" s="80"/>
      <c r="I591" s="80"/>
      <c r="J591" s="80"/>
      <c r="K591" s="80"/>
    </row>
    <row r="592" spans="2:11">
      <c r="B592" s="79"/>
      <c r="C592" s="80"/>
      <c r="D592" s="80"/>
      <c r="E592" s="80"/>
      <c r="F592" s="80"/>
      <c r="G592" s="80"/>
      <c r="H592" s="80"/>
      <c r="I592" s="80"/>
      <c r="J592" s="80"/>
      <c r="K592" s="80"/>
    </row>
    <row r="593" spans="2:11">
      <c r="B593" s="79"/>
      <c r="C593" s="80"/>
      <c r="D593" s="80"/>
      <c r="E593" s="80"/>
      <c r="F593" s="80"/>
      <c r="G593" s="80"/>
      <c r="H593" s="80"/>
      <c r="I593" s="80"/>
      <c r="J593" s="80"/>
      <c r="K593" s="80"/>
    </row>
    <row r="594" spans="2:11">
      <c r="B594" s="79"/>
      <c r="C594" s="80"/>
      <c r="D594" s="80"/>
      <c r="E594" s="80"/>
      <c r="F594" s="80"/>
      <c r="G594" s="80"/>
      <c r="H594" s="80"/>
      <c r="I594" s="80"/>
      <c r="J594" s="80"/>
      <c r="K594" s="80"/>
    </row>
    <row r="595" spans="2:11">
      <c r="B595" s="79"/>
      <c r="C595" s="80"/>
      <c r="D595" s="80"/>
      <c r="E595" s="80"/>
      <c r="F595" s="80"/>
      <c r="G595" s="80"/>
      <c r="H595" s="80"/>
      <c r="I595" s="80"/>
      <c r="J595" s="80"/>
      <c r="K595" s="80"/>
    </row>
    <row r="596" spans="2:11">
      <c r="B596" s="79"/>
      <c r="C596" s="80"/>
      <c r="D596" s="80"/>
      <c r="E596" s="80"/>
      <c r="F596" s="80"/>
      <c r="G596" s="80"/>
      <c r="H596" s="80"/>
      <c r="I596" s="80"/>
      <c r="J596" s="80"/>
      <c r="K596" s="80"/>
    </row>
    <row r="597" spans="2:11">
      <c r="B597" s="79"/>
      <c r="C597" s="80"/>
      <c r="D597" s="80"/>
      <c r="E597" s="80"/>
      <c r="F597" s="80"/>
      <c r="G597" s="80"/>
      <c r="H597" s="80"/>
      <c r="I597" s="80"/>
      <c r="J597" s="80"/>
      <c r="K597" s="80"/>
    </row>
    <row r="598" spans="2:11">
      <c r="B598" s="79"/>
      <c r="C598" s="80"/>
      <c r="D598" s="80"/>
      <c r="E598" s="80"/>
      <c r="F598" s="80"/>
      <c r="G598" s="80"/>
      <c r="H598" s="80"/>
      <c r="I598" s="80"/>
      <c r="J598" s="80"/>
      <c r="K598" s="80"/>
    </row>
    <row r="599" spans="2:11">
      <c r="B599" s="79"/>
      <c r="C599" s="80"/>
      <c r="D599" s="80"/>
      <c r="E599" s="80"/>
      <c r="F599" s="80"/>
      <c r="G599" s="80"/>
      <c r="H599" s="80"/>
      <c r="I599" s="80"/>
      <c r="J599" s="80"/>
      <c r="K599" s="80"/>
    </row>
    <row r="600" spans="2:11">
      <c r="B600" s="79"/>
      <c r="C600" s="80"/>
      <c r="D600" s="80"/>
      <c r="E600" s="80"/>
      <c r="F600" s="80"/>
      <c r="G600" s="80"/>
      <c r="H600" s="80"/>
      <c r="I600" s="80"/>
      <c r="J600" s="80"/>
      <c r="K600" s="80"/>
    </row>
    <row r="601" spans="2:11">
      <c r="B601" s="79"/>
      <c r="C601" s="80"/>
      <c r="D601" s="80"/>
      <c r="E601" s="80"/>
      <c r="F601" s="80"/>
      <c r="G601" s="80"/>
      <c r="H601" s="80"/>
      <c r="I601" s="80"/>
      <c r="J601" s="80"/>
      <c r="K601" s="80"/>
    </row>
    <row r="602" spans="2:11">
      <c r="B602" s="79"/>
      <c r="C602" s="80"/>
      <c r="D602" s="80"/>
      <c r="E602" s="80"/>
      <c r="F602" s="80"/>
      <c r="G602" s="80"/>
      <c r="H602" s="80"/>
      <c r="I602" s="80"/>
      <c r="J602" s="80"/>
      <c r="K602" s="80"/>
    </row>
    <row r="603" spans="2:11">
      <c r="B603" s="79"/>
      <c r="C603" s="80"/>
      <c r="D603" s="80"/>
      <c r="E603" s="80"/>
      <c r="F603" s="80"/>
      <c r="G603" s="80"/>
      <c r="H603" s="80"/>
      <c r="I603" s="80"/>
      <c r="J603" s="80"/>
      <c r="K603" s="80"/>
    </row>
    <row r="604" spans="2:11">
      <c r="B604" s="79"/>
      <c r="C604" s="80"/>
      <c r="D604" s="80"/>
      <c r="E604" s="80"/>
      <c r="F604" s="80"/>
      <c r="G604" s="80"/>
      <c r="H604" s="80"/>
      <c r="I604" s="80"/>
      <c r="J604" s="80"/>
      <c r="K604" s="80"/>
    </row>
    <row r="605" spans="2:11">
      <c r="B605" s="79"/>
      <c r="C605" s="80"/>
      <c r="D605" s="80"/>
      <c r="E605" s="80"/>
      <c r="F605" s="80"/>
      <c r="G605" s="80"/>
      <c r="H605" s="80"/>
      <c r="I605" s="80"/>
      <c r="J605" s="80"/>
      <c r="K605" s="80"/>
    </row>
    <row r="606" spans="2:11">
      <c r="B606" s="79"/>
      <c r="C606" s="80"/>
      <c r="D606" s="80"/>
      <c r="E606" s="80"/>
      <c r="F606" s="80"/>
      <c r="G606" s="80"/>
      <c r="H606" s="80"/>
      <c r="I606" s="80"/>
      <c r="J606" s="80"/>
      <c r="K606" s="80"/>
    </row>
    <row r="607" spans="2:11">
      <c r="B607" s="79"/>
      <c r="C607" s="80"/>
      <c r="D607" s="80"/>
      <c r="E607" s="80"/>
      <c r="F607" s="80"/>
      <c r="G607" s="80"/>
      <c r="H607" s="80"/>
      <c r="I607" s="80"/>
      <c r="J607" s="80"/>
      <c r="K607" s="80"/>
    </row>
    <row r="608" spans="2:11">
      <c r="B608" s="79"/>
      <c r="C608" s="80"/>
      <c r="D608" s="80"/>
      <c r="E608" s="80"/>
      <c r="F608" s="80"/>
      <c r="G608" s="80"/>
      <c r="H608" s="80"/>
      <c r="I608" s="80"/>
      <c r="J608" s="80"/>
      <c r="K608" s="80"/>
    </row>
    <row r="609" spans="2:11">
      <c r="B609" s="79"/>
      <c r="C609" s="80"/>
      <c r="D609" s="80"/>
      <c r="E609" s="80"/>
      <c r="F609" s="80"/>
      <c r="G609" s="80"/>
      <c r="H609" s="80"/>
      <c r="I609" s="80"/>
      <c r="J609" s="80"/>
      <c r="K609" s="80"/>
    </row>
    <row r="610" spans="2:11">
      <c r="B610" s="79"/>
      <c r="C610" s="80"/>
      <c r="D610" s="80"/>
      <c r="E610" s="80"/>
      <c r="F610" s="80"/>
      <c r="G610" s="80"/>
      <c r="H610" s="80"/>
      <c r="I610" s="80"/>
      <c r="J610" s="80"/>
      <c r="K610" s="80"/>
    </row>
    <row r="611" spans="2:11">
      <c r="B611" s="79"/>
      <c r="C611" s="80"/>
      <c r="D611" s="80"/>
      <c r="E611" s="80"/>
      <c r="F611" s="80"/>
      <c r="G611" s="80"/>
      <c r="H611" s="80"/>
      <c r="I611" s="80"/>
      <c r="J611" s="80"/>
      <c r="K611" s="80"/>
    </row>
    <row r="612" spans="2:11">
      <c r="B612" s="79"/>
      <c r="C612" s="80"/>
      <c r="D612" s="80"/>
      <c r="E612" s="80"/>
      <c r="F612" s="80"/>
      <c r="G612" s="80"/>
      <c r="H612" s="80"/>
      <c r="I612" s="80"/>
      <c r="J612" s="80"/>
      <c r="K612" s="80"/>
    </row>
    <row r="613" spans="2:11">
      <c r="B613" s="79"/>
      <c r="C613" s="80"/>
      <c r="D613" s="80"/>
      <c r="E613" s="80"/>
      <c r="F613" s="80"/>
      <c r="G613" s="80"/>
      <c r="H613" s="80"/>
      <c r="I613" s="80"/>
      <c r="J613" s="80"/>
      <c r="K613" s="80"/>
    </row>
    <row r="614" spans="2:11">
      <c r="B614" s="79"/>
      <c r="C614" s="80"/>
      <c r="D614" s="80"/>
      <c r="E614" s="80"/>
      <c r="F614" s="80"/>
      <c r="G614" s="80"/>
      <c r="H614" s="80"/>
      <c r="I614" s="80"/>
      <c r="J614" s="80"/>
      <c r="K614" s="80"/>
    </row>
    <row r="615" spans="2:11">
      <c r="B615" s="79"/>
      <c r="C615" s="80"/>
      <c r="D615" s="80"/>
      <c r="E615" s="80"/>
      <c r="F615" s="80"/>
      <c r="G615" s="80"/>
      <c r="H615" s="80"/>
      <c r="I615" s="80"/>
      <c r="J615" s="80"/>
      <c r="K615" s="80"/>
    </row>
    <row r="616" spans="2:11">
      <c r="B616" s="79"/>
      <c r="C616" s="80"/>
      <c r="D616" s="80"/>
      <c r="E616" s="80"/>
      <c r="F616" s="80"/>
      <c r="G616" s="80"/>
      <c r="H616" s="80"/>
      <c r="I616" s="80"/>
      <c r="J616" s="80"/>
      <c r="K616" s="80"/>
    </row>
    <row r="617" spans="2:11">
      <c r="B617" s="79"/>
      <c r="C617" s="80"/>
      <c r="D617" s="80"/>
      <c r="E617" s="80"/>
      <c r="F617" s="80"/>
      <c r="G617" s="80"/>
      <c r="H617" s="80"/>
      <c r="I617" s="80"/>
      <c r="J617" s="80"/>
      <c r="K617" s="80"/>
    </row>
    <row r="618" spans="2:11">
      <c r="B618" s="79"/>
      <c r="C618" s="80"/>
      <c r="D618" s="80"/>
      <c r="E618" s="80"/>
      <c r="F618" s="80"/>
      <c r="G618" s="80"/>
      <c r="H618" s="80"/>
      <c r="I618" s="80"/>
      <c r="J618" s="80"/>
      <c r="K618" s="80"/>
    </row>
    <row r="619" spans="2:11">
      <c r="B619" s="79"/>
      <c r="C619" s="80"/>
      <c r="D619" s="80"/>
      <c r="E619" s="80"/>
      <c r="F619" s="80"/>
      <c r="G619" s="80"/>
      <c r="H619" s="80"/>
      <c r="I619" s="80"/>
      <c r="J619" s="80"/>
      <c r="K619" s="80"/>
    </row>
    <row r="620" spans="2:11">
      <c r="B620" s="79"/>
      <c r="C620" s="80"/>
      <c r="D620" s="80"/>
      <c r="E620" s="80"/>
      <c r="F620" s="80"/>
      <c r="G620" s="80"/>
      <c r="H620" s="80"/>
      <c r="I620" s="80"/>
      <c r="J620" s="80"/>
      <c r="K620" s="80"/>
    </row>
    <row r="621" spans="2:11">
      <c r="B621" s="79"/>
      <c r="C621" s="80"/>
      <c r="D621" s="80"/>
      <c r="E621" s="80"/>
      <c r="F621" s="80"/>
      <c r="G621" s="80"/>
      <c r="H621" s="80"/>
      <c r="I621" s="80"/>
      <c r="J621" s="80"/>
      <c r="K621" s="80"/>
    </row>
    <row r="622" spans="2:11">
      <c r="B622" s="79"/>
      <c r="C622" s="80"/>
      <c r="D622" s="80"/>
      <c r="E622" s="80"/>
      <c r="F622" s="80"/>
      <c r="G622" s="80"/>
      <c r="H622" s="80"/>
      <c r="I622" s="80"/>
      <c r="J622" s="80"/>
      <c r="K622" s="80"/>
    </row>
    <row r="623" spans="2:11">
      <c r="B623" s="79"/>
      <c r="C623" s="80"/>
      <c r="D623" s="80"/>
      <c r="E623" s="80"/>
      <c r="F623" s="80"/>
      <c r="G623" s="80"/>
      <c r="H623" s="80"/>
      <c r="I623" s="80"/>
      <c r="J623" s="80"/>
      <c r="K623" s="80"/>
    </row>
    <row r="624" spans="2:11">
      <c r="B624" s="79"/>
      <c r="C624" s="80"/>
      <c r="D624" s="80"/>
      <c r="E624" s="80"/>
      <c r="F624" s="80"/>
      <c r="G624" s="80"/>
      <c r="H624" s="80"/>
      <c r="I624" s="80"/>
      <c r="J624" s="80"/>
      <c r="K624" s="80"/>
    </row>
    <row r="625" spans="2:11">
      <c r="B625" s="79"/>
      <c r="C625" s="80"/>
      <c r="D625" s="80"/>
      <c r="E625" s="80"/>
      <c r="F625" s="80"/>
      <c r="G625" s="80"/>
      <c r="H625" s="80"/>
      <c r="I625" s="80"/>
      <c r="J625" s="80"/>
      <c r="K625" s="80"/>
    </row>
    <row r="626" spans="2:11">
      <c r="B626" s="79"/>
      <c r="C626" s="80"/>
      <c r="D626" s="80"/>
      <c r="E626" s="80"/>
      <c r="F626" s="80"/>
      <c r="G626" s="80"/>
      <c r="H626" s="80"/>
      <c r="I626" s="80"/>
      <c r="J626" s="80"/>
      <c r="K626" s="80"/>
    </row>
    <row r="627" spans="2:11">
      <c r="B627" s="79"/>
      <c r="C627" s="80"/>
      <c r="D627" s="80"/>
      <c r="E627" s="80"/>
      <c r="F627" s="80"/>
      <c r="G627" s="80"/>
      <c r="H627" s="80"/>
      <c r="I627" s="80"/>
      <c r="J627" s="80"/>
      <c r="K627" s="80"/>
    </row>
    <row r="628" spans="2:11">
      <c r="B628" s="79"/>
      <c r="C628" s="80"/>
      <c r="D628" s="80"/>
      <c r="E628" s="80"/>
      <c r="F628" s="80"/>
      <c r="G628" s="80"/>
      <c r="H628" s="80"/>
      <c r="I628" s="80"/>
      <c r="J628" s="80"/>
      <c r="K628" s="80"/>
    </row>
    <row r="629" spans="2:11">
      <c r="B629" s="79"/>
      <c r="C629" s="80"/>
      <c r="D629" s="80"/>
      <c r="E629" s="80"/>
      <c r="F629" s="80"/>
      <c r="G629" s="80"/>
      <c r="H629" s="80"/>
      <c r="I629" s="80"/>
      <c r="J629" s="80"/>
      <c r="K629" s="80"/>
    </row>
    <row r="630" spans="2:11">
      <c r="B630" s="79"/>
      <c r="C630" s="80"/>
      <c r="D630" s="80"/>
      <c r="E630" s="80"/>
      <c r="F630" s="80"/>
      <c r="G630" s="80"/>
      <c r="H630" s="80"/>
      <c r="I630" s="80"/>
      <c r="J630" s="80"/>
      <c r="K630" s="80"/>
    </row>
    <row r="631" spans="2:11">
      <c r="B631" s="79"/>
      <c r="C631" s="80"/>
      <c r="D631" s="80"/>
      <c r="E631" s="80"/>
      <c r="F631" s="80"/>
      <c r="G631" s="80"/>
      <c r="H631" s="80"/>
      <c r="I631" s="80"/>
      <c r="J631" s="80"/>
      <c r="K631" s="80"/>
    </row>
    <row r="632" spans="2:11">
      <c r="B632" s="79"/>
      <c r="C632" s="80"/>
      <c r="D632" s="80"/>
      <c r="E632" s="80"/>
      <c r="F632" s="80"/>
      <c r="G632" s="80"/>
      <c r="H632" s="80"/>
      <c r="I632" s="80"/>
      <c r="J632" s="80"/>
      <c r="K632" s="80"/>
    </row>
    <row r="633" spans="2:11">
      <c r="B633" s="79"/>
      <c r="C633" s="80"/>
      <c r="D633" s="80"/>
      <c r="E633" s="80"/>
      <c r="F633" s="80"/>
      <c r="G633" s="80"/>
      <c r="H633" s="80"/>
      <c r="I633" s="80"/>
      <c r="J633" s="80"/>
      <c r="K633" s="80"/>
    </row>
    <row r="634" spans="2:11">
      <c r="B634" s="79"/>
      <c r="C634" s="80"/>
      <c r="D634" s="80"/>
      <c r="E634" s="80"/>
      <c r="F634" s="80"/>
      <c r="G634" s="80"/>
      <c r="H634" s="80"/>
      <c r="I634" s="80"/>
      <c r="J634" s="80"/>
      <c r="K634" s="80"/>
    </row>
    <row r="635" spans="2:11">
      <c r="B635" s="79"/>
      <c r="C635" s="80"/>
      <c r="D635" s="80"/>
      <c r="E635" s="80"/>
      <c r="F635" s="80"/>
      <c r="G635" s="80"/>
      <c r="H635" s="80"/>
      <c r="I635" s="80"/>
      <c r="J635" s="80"/>
      <c r="K635" s="80"/>
    </row>
    <row r="636" spans="2:11">
      <c r="B636" s="79"/>
      <c r="C636" s="80"/>
      <c r="D636" s="80"/>
      <c r="E636" s="80"/>
      <c r="F636" s="80"/>
      <c r="G636" s="80"/>
      <c r="H636" s="80"/>
      <c r="I636" s="80"/>
      <c r="J636" s="80"/>
      <c r="K636" s="80"/>
    </row>
    <row r="637" spans="2:11">
      <c r="B637" s="79"/>
      <c r="C637" s="80"/>
      <c r="D637" s="80"/>
      <c r="E637" s="80"/>
      <c r="F637" s="80"/>
      <c r="G637" s="80"/>
      <c r="H637" s="80"/>
      <c r="I637" s="80"/>
      <c r="J637" s="80"/>
      <c r="K637" s="80"/>
    </row>
    <row r="638" spans="2:11">
      <c r="B638" s="79"/>
      <c r="C638" s="80"/>
      <c r="D638" s="80"/>
      <c r="E638" s="80"/>
      <c r="F638" s="80"/>
      <c r="G638" s="80"/>
      <c r="H638" s="80"/>
      <c r="I638" s="80"/>
      <c r="J638" s="80"/>
      <c r="K638" s="80"/>
    </row>
    <row r="639" spans="2:11">
      <c r="B639" s="79"/>
      <c r="C639" s="80"/>
      <c r="D639" s="80"/>
      <c r="E639" s="80"/>
      <c r="F639" s="80"/>
      <c r="G639" s="80"/>
      <c r="H639" s="80"/>
      <c r="I639" s="80"/>
      <c r="J639" s="80"/>
      <c r="K639" s="80"/>
    </row>
    <row r="640" spans="2:11">
      <c r="B640" s="79"/>
      <c r="C640" s="80"/>
      <c r="D640" s="80"/>
      <c r="E640" s="80"/>
      <c r="F640" s="80"/>
      <c r="G640" s="80"/>
      <c r="H640" s="80"/>
      <c r="I640" s="80"/>
      <c r="J640" s="80"/>
      <c r="K640" s="80"/>
    </row>
    <row r="641" spans="2:11">
      <c r="B641" s="79"/>
      <c r="C641" s="80"/>
      <c r="D641" s="80"/>
      <c r="E641" s="80"/>
      <c r="F641" s="80"/>
      <c r="G641" s="80"/>
      <c r="H641" s="80"/>
      <c r="I641" s="80"/>
      <c r="J641" s="80"/>
      <c r="K641" s="80"/>
    </row>
    <row r="642" spans="2:11">
      <c r="B642" s="79"/>
      <c r="C642" s="80"/>
      <c r="D642" s="80"/>
      <c r="E642" s="80"/>
      <c r="F642" s="80"/>
      <c r="G642" s="80"/>
      <c r="H642" s="80"/>
      <c r="I642" s="80"/>
      <c r="J642" s="80"/>
      <c r="K642" s="80"/>
    </row>
    <row r="643" spans="2:11">
      <c r="B643" s="79"/>
      <c r="C643" s="80"/>
      <c r="D643" s="80"/>
      <c r="E643" s="80"/>
      <c r="F643" s="80"/>
      <c r="G643" s="80"/>
      <c r="H643" s="80"/>
      <c r="I643" s="80"/>
      <c r="J643" s="80"/>
      <c r="K643" s="80"/>
    </row>
    <row r="644" spans="2:11">
      <c r="B644" s="79"/>
      <c r="C644" s="80"/>
      <c r="D644" s="80"/>
      <c r="E644" s="80"/>
      <c r="F644" s="80"/>
      <c r="G644" s="80"/>
      <c r="H644" s="80"/>
      <c r="I644" s="80"/>
      <c r="J644" s="80"/>
      <c r="K644" s="80"/>
    </row>
    <row r="645" spans="2:11">
      <c r="B645" s="79"/>
      <c r="C645" s="80"/>
      <c r="D645" s="80"/>
      <c r="E645" s="80"/>
      <c r="F645" s="80"/>
      <c r="G645" s="80"/>
      <c r="H645" s="80"/>
      <c r="I645" s="80"/>
      <c r="J645" s="80"/>
      <c r="K645" s="80"/>
    </row>
    <row r="646" spans="2:11">
      <c r="B646" s="79"/>
      <c r="C646" s="80"/>
      <c r="D646" s="80"/>
      <c r="E646" s="80"/>
      <c r="F646" s="80"/>
      <c r="G646" s="80"/>
      <c r="H646" s="80"/>
      <c r="I646" s="80"/>
      <c r="J646" s="80"/>
      <c r="K646" s="80"/>
    </row>
    <row r="647" spans="2:11">
      <c r="B647" s="79"/>
      <c r="C647" s="80"/>
      <c r="D647" s="80"/>
      <c r="E647" s="80"/>
      <c r="F647" s="80"/>
      <c r="G647" s="80"/>
      <c r="H647" s="80"/>
      <c r="I647" s="80"/>
      <c r="J647" s="80"/>
      <c r="K647" s="80"/>
    </row>
    <row r="648" spans="2:11">
      <c r="B648" s="79"/>
      <c r="C648" s="80"/>
      <c r="D648" s="80"/>
      <c r="E648" s="80"/>
      <c r="F648" s="80"/>
      <c r="G648" s="80"/>
      <c r="H648" s="80"/>
      <c r="I648" s="80"/>
      <c r="J648" s="80"/>
      <c r="K648" s="80"/>
    </row>
    <row r="649" spans="2:11">
      <c r="B649" s="79"/>
      <c r="C649" s="80"/>
      <c r="D649" s="80"/>
      <c r="E649" s="80"/>
      <c r="F649" s="80"/>
      <c r="G649" s="80"/>
      <c r="H649" s="80"/>
      <c r="I649" s="80"/>
      <c r="J649" s="80"/>
      <c r="K649" s="80"/>
    </row>
    <row r="650" spans="2:11">
      <c r="B650" s="79"/>
      <c r="C650" s="80"/>
      <c r="D650" s="80"/>
      <c r="E650" s="80"/>
      <c r="F650" s="80"/>
      <c r="G650" s="80"/>
      <c r="H650" s="80"/>
      <c r="I650" s="80"/>
      <c r="J650" s="80"/>
      <c r="K650" s="80"/>
    </row>
    <row r="651" spans="2:11">
      <c r="B651" s="79"/>
      <c r="C651" s="80"/>
      <c r="D651" s="80"/>
      <c r="E651" s="80"/>
      <c r="F651" s="80"/>
      <c r="G651" s="80"/>
      <c r="H651" s="80"/>
      <c r="I651" s="80"/>
      <c r="J651" s="80"/>
      <c r="K651" s="80"/>
    </row>
    <row r="652" spans="2:11">
      <c r="B652" s="79"/>
      <c r="C652" s="80"/>
      <c r="D652" s="80"/>
      <c r="E652" s="80"/>
      <c r="F652" s="80"/>
      <c r="G652" s="80"/>
      <c r="H652" s="80"/>
      <c r="I652" s="80"/>
      <c r="J652" s="80"/>
      <c r="K652" s="80"/>
    </row>
    <row r="653" spans="2:11">
      <c r="B653" s="79"/>
      <c r="C653" s="80"/>
      <c r="D653" s="80"/>
      <c r="E653" s="80"/>
      <c r="F653" s="80"/>
      <c r="G653" s="80"/>
      <c r="H653" s="80"/>
      <c r="I653" s="80"/>
      <c r="J653" s="80"/>
      <c r="K653" s="80"/>
    </row>
    <row r="654" spans="2:11">
      <c r="B654" s="79"/>
      <c r="C654" s="80"/>
      <c r="D654" s="80"/>
      <c r="E654" s="80"/>
      <c r="F654" s="80"/>
      <c r="G654" s="80"/>
      <c r="H654" s="80"/>
      <c r="I654" s="80"/>
      <c r="J654" s="80"/>
      <c r="K654" s="80"/>
    </row>
    <row r="655" spans="2:11">
      <c r="B655" s="79"/>
      <c r="C655" s="80"/>
      <c r="D655" s="80"/>
      <c r="E655" s="80"/>
      <c r="F655" s="80"/>
      <c r="G655" s="80"/>
      <c r="H655" s="80"/>
      <c r="I655" s="80"/>
      <c r="J655" s="80"/>
      <c r="K655" s="80"/>
    </row>
    <row r="656" spans="2:11">
      <c r="B656" s="79"/>
      <c r="C656" s="80"/>
      <c r="D656" s="80"/>
      <c r="E656" s="80"/>
      <c r="F656" s="80"/>
      <c r="G656" s="80"/>
      <c r="H656" s="80"/>
      <c r="I656" s="80"/>
      <c r="J656" s="80"/>
      <c r="K656" s="80"/>
    </row>
    <row r="657" spans="2:11">
      <c r="B657" s="79"/>
      <c r="C657" s="80"/>
      <c r="D657" s="80"/>
      <c r="E657" s="80"/>
      <c r="F657" s="80"/>
      <c r="G657" s="80"/>
      <c r="H657" s="80"/>
      <c r="I657" s="80"/>
      <c r="J657" s="80"/>
      <c r="K657" s="80"/>
    </row>
    <row r="658" spans="2:11">
      <c r="B658" s="79"/>
      <c r="C658" s="80"/>
      <c r="D658" s="80"/>
      <c r="E658" s="80"/>
      <c r="F658" s="80"/>
      <c r="G658" s="80"/>
      <c r="H658" s="80"/>
      <c r="I658" s="80"/>
      <c r="J658" s="80"/>
      <c r="K658" s="80"/>
    </row>
    <row r="659" spans="2:11">
      <c r="B659" s="79"/>
      <c r="C659" s="80"/>
      <c r="D659" s="80"/>
      <c r="E659" s="80"/>
      <c r="F659" s="80"/>
      <c r="G659" s="80"/>
      <c r="H659" s="80"/>
      <c r="I659" s="80"/>
      <c r="J659" s="80"/>
      <c r="K659" s="80"/>
    </row>
    <row r="660" spans="2:11">
      <c r="B660" s="79"/>
      <c r="C660" s="80"/>
      <c r="D660" s="80"/>
      <c r="E660" s="80"/>
      <c r="F660" s="80"/>
      <c r="G660" s="80"/>
      <c r="H660" s="80"/>
      <c r="I660" s="80"/>
      <c r="J660" s="80"/>
      <c r="K660" s="80"/>
    </row>
    <row r="661" spans="2:11">
      <c r="B661" s="79"/>
      <c r="C661" s="80"/>
      <c r="D661" s="80"/>
      <c r="E661" s="80"/>
      <c r="F661" s="80"/>
      <c r="G661" s="80"/>
      <c r="H661" s="80"/>
      <c r="I661" s="80"/>
      <c r="J661" s="80"/>
      <c r="K661" s="80"/>
    </row>
    <row r="662" spans="2:11">
      <c r="B662" s="79"/>
      <c r="C662" s="80"/>
      <c r="D662" s="80"/>
      <c r="E662" s="80"/>
      <c r="F662" s="80"/>
      <c r="G662" s="80"/>
      <c r="H662" s="80"/>
      <c r="I662" s="80"/>
      <c r="J662" s="80"/>
      <c r="K662" s="80"/>
    </row>
    <row r="663" spans="2:11">
      <c r="B663" s="79"/>
      <c r="C663" s="80"/>
      <c r="D663" s="80"/>
      <c r="E663" s="80"/>
      <c r="F663" s="80"/>
      <c r="G663" s="80"/>
      <c r="H663" s="80"/>
      <c r="I663" s="80"/>
      <c r="J663" s="80"/>
      <c r="K663" s="80"/>
    </row>
    <row r="664" spans="2:11">
      <c r="B664" s="79"/>
      <c r="C664" s="80"/>
      <c r="D664" s="80"/>
      <c r="E664" s="80"/>
      <c r="F664" s="80"/>
      <c r="G664" s="80"/>
      <c r="H664" s="80"/>
      <c r="I664" s="80"/>
      <c r="J664" s="80"/>
      <c r="K664" s="80"/>
    </row>
    <row r="665" spans="2:11">
      <c r="B665" s="79"/>
      <c r="C665" s="80"/>
      <c r="D665" s="80"/>
      <c r="E665" s="80"/>
      <c r="F665" s="80"/>
      <c r="G665" s="80"/>
      <c r="H665" s="80"/>
      <c r="I665" s="80"/>
      <c r="J665" s="80"/>
      <c r="K665" s="80"/>
    </row>
    <row r="666" spans="2:11">
      <c r="B666" s="79"/>
      <c r="C666" s="80"/>
      <c r="D666" s="80"/>
      <c r="E666" s="80"/>
      <c r="F666" s="80"/>
      <c r="G666" s="80"/>
      <c r="H666" s="80"/>
      <c r="I666" s="80"/>
      <c r="J666" s="80"/>
      <c r="K666" s="80"/>
    </row>
    <row r="667" spans="2:11">
      <c r="B667" s="79"/>
      <c r="C667" s="80"/>
      <c r="D667" s="80"/>
      <c r="E667" s="80"/>
      <c r="F667" s="80"/>
      <c r="G667" s="80"/>
      <c r="H667" s="80"/>
      <c r="I667" s="80"/>
      <c r="J667" s="80"/>
      <c r="K667" s="80"/>
    </row>
    <row r="668" spans="2:11">
      <c r="B668" s="79"/>
      <c r="C668" s="80"/>
      <c r="D668" s="80"/>
      <c r="E668" s="80"/>
      <c r="F668" s="80"/>
      <c r="G668" s="80"/>
      <c r="H668" s="80"/>
      <c r="I668" s="80"/>
      <c r="J668" s="80"/>
      <c r="K668" s="80"/>
    </row>
    <row r="669" spans="2:11">
      <c r="B669" s="79"/>
      <c r="C669" s="80"/>
      <c r="D669" s="80"/>
      <c r="E669" s="80"/>
      <c r="F669" s="80"/>
      <c r="G669" s="80"/>
      <c r="H669" s="80"/>
      <c r="I669" s="80"/>
      <c r="J669" s="80"/>
      <c r="K669" s="80"/>
    </row>
    <row r="670" spans="2:11">
      <c r="B670" s="79"/>
      <c r="C670" s="80"/>
      <c r="D670" s="80"/>
      <c r="E670" s="80"/>
      <c r="F670" s="80"/>
      <c r="G670" s="80"/>
      <c r="H670" s="80"/>
      <c r="I670" s="80"/>
      <c r="J670" s="80"/>
      <c r="K670" s="80"/>
    </row>
    <row r="671" spans="2:11">
      <c r="B671" s="79"/>
      <c r="C671" s="80"/>
      <c r="D671" s="80"/>
      <c r="E671" s="80"/>
      <c r="F671" s="80"/>
      <c r="G671" s="80"/>
      <c r="H671" s="80"/>
      <c r="I671" s="80"/>
      <c r="J671" s="80"/>
      <c r="K671" s="80"/>
    </row>
    <row r="672" spans="2:11">
      <c r="B672" s="79"/>
      <c r="C672" s="80"/>
      <c r="D672" s="80"/>
      <c r="E672" s="80"/>
      <c r="F672" s="80"/>
      <c r="G672" s="80"/>
      <c r="H672" s="80"/>
      <c r="I672" s="80"/>
      <c r="J672" s="80"/>
      <c r="K672" s="80"/>
    </row>
    <row r="673" spans="2:11">
      <c r="B673" s="79"/>
      <c r="C673" s="80"/>
      <c r="D673" s="80"/>
      <c r="E673" s="80"/>
      <c r="F673" s="80"/>
      <c r="G673" s="80"/>
      <c r="H673" s="80"/>
      <c r="I673" s="80"/>
      <c r="J673" s="80"/>
      <c r="K673" s="80"/>
    </row>
    <row r="674" spans="2:11">
      <c r="B674" s="79"/>
      <c r="C674" s="80"/>
      <c r="D674" s="80"/>
      <c r="E674" s="80"/>
      <c r="F674" s="80"/>
      <c r="G674" s="80"/>
      <c r="H674" s="80"/>
      <c r="I674" s="80"/>
      <c r="J674" s="80"/>
      <c r="K674" s="80"/>
    </row>
    <row r="675" spans="2:11">
      <c r="B675" s="79"/>
      <c r="C675" s="80"/>
      <c r="D675" s="80"/>
      <c r="E675" s="80"/>
      <c r="F675" s="80"/>
      <c r="G675" s="80"/>
      <c r="H675" s="80"/>
      <c r="I675" s="80"/>
      <c r="J675" s="80"/>
      <c r="K675" s="80"/>
    </row>
    <row r="676" spans="2:11">
      <c r="B676" s="79"/>
      <c r="C676" s="80"/>
      <c r="D676" s="80"/>
      <c r="E676" s="80"/>
      <c r="F676" s="80"/>
      <c r="G676" s="80"/>
      <c r="H676" s="80"/>
      <c r="I676" s="80"/>
      <c r="J676" s="80"/>
      <c r="K676" s="80"/>
    </row>
    <row r="677" spans="2:11">
      <c r="B677" s="79"/>
      <c r="C677" s="80"/>
      <c r="D677" s="80"/>
      <c r="E677" s="80"/>
      <c r="F677" s="80"/>
      <c r="G677" s="80"/>
      <c r="H677" s="80"/>
      <c r="I677" s="80"/>
      <c r="J677" s="80"/>
      <c r="K677" s="80"/>
    </row>
    <row r="678" spans="2:11">
      <c r="B678" s="79"/>
      <c r="C678" s="80"/>
      <c r="D678" s="80"/>
      <c r="E678" s="80"/>
      <c r="F678" s="80"/>
      <c r="G678" s="80"/>
      <c r="H678" s="80"/>
      <c r="I678" s="80"/>
      <c r="J678" s="80"/>
      <c r="K678" s="80"/>
    </row>
    <row r="679" spans="2:11">
      <c r="B679" s="79"/>
      <c r="C679" s="80"/>
      <c r="D679" s="80"/>
      <c r="E679" s="80"/>
      <c r="F679" s="80"/>
      <c r="G679" s="80"/>
      <c r="H679" s="80"/>
      <c r="I679" s="80"/>
      <c r="J679" s="80"/>
      <c r="K679" s="80"/>
    </row>
    <row r="680" spans="2:11">
      <c r="B680" s="79"/>
      <c r="C680" s="80"/>
      <c r="D680" s="80"/>
      <c r="E680" s="80"/>
      <c r="F680" s="80"/>
      <c r="G680" s="80"/>
      <c r="H680" s="80"/>
      <c r="I680" s="80"/>
      <c r="J680" s="80"/>
      <c r="K680" s="80"/>
    </row>
    <row r="681" spans="2:11">
      <c r="B681" s="79"/>
      <c r="C681" s="80"/>
      <c r="D681" s="80"/>
      <c r="E681" s="80"/>
      <c r="F681" s="80"/>
      <c r="G681" s="80"/>
      <c r="H681" s="80"/>
      <c r="I681" s="80"/>
      <c r="J681" s="80"/>
      <c r="K681" s="80"/>
    </row>
    <row r="682" spans="2:11">
      <c r="B682" s="79"/>
      <c r="C682" s="80"/>
      <c r="D682" s="80"/>
      <c r="E682" s="80"/>
      <c r="F682" s="80"/>
      <c r="G682" s="80"/>
      <c r="H682" s="80"/>
      <c r="I682" s="80"/>
      <c r="J682" s="80"/>
      <c r="K682" s="80"/>
    </row>
    <row r="683" spans="2:11">
      <c r="B683" s="79"/>
      <c r="C683" s="80"/>
      <c r="D683" s="80"/>
      <c r="E683" s="80"/>
      <c r="F683" s="80"/>
      <c r="G683" s="80"/>
      <c r="H683" s="80"/>
      <c r="I683" s="80"/>
      <c r="J683" s="80"/>
      <c r="K683" s="80"/>
    </row>
    <row r="684" spans="2:11">
      <c r="B684" s="79"/>
      <c r="C684" s="80"/>
      <c r="D684" s="80"/>
      <c r="E684" s="80"/>
      <c r="F684" s="80"/>
      <c r="G684" s="80"/>
      <c r="H684" s="80"/>
      <c r="I684" s="80"/>
      <c r="J684" s="80"/>
      <c r="K684" s="80"/>
    </row>
    <row r="685" spans="2:11">
      <c r="B685" s="79"/>
      <c r="C685" s="80"/>
      <c r="D685" s="80"/>
      <c r="E685" s="80"/>
      <c r="F685" s="80"/>
      <c r="G685" s="80"/>
      <c r="H685" s="80"/>
      <c r="I685" s="80"/>
      <c r="J685" s="80"/>
      <c r="K685" s="80"/>
    </row>
    <row r="686" spans="2:11">
      <c r="B686" s="79"/>
      <c r="C686" s="80"/>
      <c r="D686" s="80"/>
      <c r="E686" s="80"/>
      <c r="F686" s="80"/>
      <c r="G686" s="80"/>
      <c r="H686" s="80"/>
      <c r="I686" s="80"/>
      <c r="J686" s="80"/>
      <c r="K686" s="80"/>
    </row>
    <row r="687" spans="2:11">
      <c r="B687" s="79"/>
      <c r="C687" s="80"/>
      <c r="D687" s="80"/>
      <c r="E687" s="80"/>
      <c r="F687" s="80"/>
      <c r="G687" s="80"/>
      <c r="H687" s="80"/>
      <c r="I687" s="80"/>
      <c r="J687" s="80"/>
      <c r="K687" s="80"/>
    </row>
    <row r="688" spans="2:11">
      <c r="B688" s="79"/>
      <c r="C688" s="80"/>
      <c r="D688" s="80"/>
      <c r="E688" s="80"/>
      <c r="F688" s="80"/>
      <c r="G688" s="80"/>
      <c r="H688" s="80"/>
      <c r="I688" s="80"/>
      <c r="J688" s="80"/>
      <c r="K688" s="80"/>
    </row>
    <row r="689" spans="2:11">
      <c r="B689" s="79"/>
      <c r="C689" s="80"/>
      <c r="D689" s="80"/>
      <c r="E689" s="80"/>
      <c r="F689" s="80"/>
      <c r="G689" s="80"/>
      <c r="H689" s="80"/>
      <c r="I689" s="80"/>
      <c r="J689" s="80"/>
      <c r="K689" s="80"/>
    </row>
    <row r="690" spans="2:11">
      <c r="B690" s="79"/>
      <c r="C690" s="80"/>
      <c r="D690" s="80"/>
      <c r="E690" s="80"/>
      <c r="F690" s="80"/>
      <c r="G690" s="80"/>
      <c r="H690" s="80"/>
      <c r="I690" s="80"/>
      <c r="J690" s="80"/>
      <c r="K690" s="80"/>
    </row>
    <row r="691" spans="2:11">
      <c r="B691" s="79"/>
      <c r="C691" s="80"/>
      <c r="D691" s="80"/>
      <c r="E691" s="80"/>
      <c r="F691" s="80"/>
      <c r="G691" s="80"/>
      <c r="H691" s="80"/>
      <c r="I691" s="80"/>
      <c r="J691" s="80"/>
      <c r="K691" s="80"/>
    </row>
    <row r="692" spans="2:11">
      <c r="B692" s="79"/>
      <c r="C692" s="80"/>
      <c r="D692" s="80"/>
      <c r="E692" s="80"/>
      <c r="F692" s="80"/>
      <c r="G692" s="80"/>
      <c r="H692" s="80"/>
      <c r="I692" s="80"/>
      <c r="J692" s="80"/>
      <c r="K692" s="80"/>
    </row>
    <row r="693" spans="2:11">
      <c r="B693" s="79"/>
      <c r="C693" s="80"/>
      <c r="D693" s="80"/>
      <c r="E693" s="80"/>
      <c r="F693" s="80"/>
      <c r="G693" s="80"/>
      <c r="H693" s="80"/>
      <c r="I693" s="80"/>
      <c r="J693" s="80"/>
      <c r="K693" s="80"/>
    </row>
    <row r="694" spans="2:11">
      <c r="B694" s="79"/>
      <c r="C694" s="80"/>
      <c r="D694" s="80"/>
      <c r="E694" s="80"/>
      <c r="F694" s="80"/>
      <c r="G694" s="80"/>
      <c r="H694" s="80"/>
      <c r="I694" s="80"/>
      <c r="J694" s="80"/>
      <c r="K694" s="80"/>
    </row>
    <row r="695" spans="2:11">
      <c r="B695" s="79"/>
      <c r="C695" s="80"/>
      <c r="D695" s="80"/>
      <c r="E695" s="80"/>
      <c r="F695" s="80"/>
      <c r="G695" s="80"/>
      <c r="H695" s="80"/>
      <c r="I695" s="80"/>
      <c r="J695" s="80"/>
      <c r="K695" s="80"/>
    </row>
    <row r="696" spans="2:11">
      <c r="B696" s="79"/>
      <c r="C696" s="80"/>
      <c r="D696" s="80"/>
      <c r="E696" s="80"/>
      <c r="F696" s="80"/>
      <c r="G696" s="80"/>
      <c r="H696" s="80"/>
      <c r="I696" s="80"/>
      <c r="J696" s="80"/>
      <c r="K696" s="80"/>
    </row>
    <row r="697" spans="2:11">
      <c r="B697" s="79"/>
      <c r="C697" s="80"/>
      <c r="D697" s="80"/>
      <c r="E697" s="80"/>
      <c r="F697" s="80"/>
      <c r="G697" s="80"/>
      <c r="H697" s="80"/>
      <c r="I697" s="80"/>
      <c r="J697" s="80"/>
      <c r="K697" s="80"/>
    </row>
    <row r="698" spans="2:11">
      <c r="B698" s="79"/>
      <c r="C698" s="80"/>
      <c r="D698" s="80"/>
      <c r="E698" s="80"/>
      <c r="F698" s="80"/>
      <c r="G698" s="80"/>
      <c r="H698" s="80"/>
      <c r="I698" s="80"/>
      <c r="J698" s="80"/>
      <c r="K698" s="80"/>
    </row>
    <row r="699" spans="2:11">
      <c r="B699" s="79"/>
      <c r="C699" s="80"/>
      <c r="D699" s="80"/>
      <c r="E699" s="80"/>
      <c r="F699" s="80"/>
      <c r="G699" s="80"/>
      <c r="H699" s="80"/>
      <c r="I699" s="80"/>
      <c r="J699" s="80"/>
      <c r="K699" s="80"/>
    </row>
    <row r="700" spans="2:11">
      <c r="B700" s="79"/>
      <c r="C700" s="80"/>
      <c r="D700" s="80"/>
      <c r="E700" s="80"/>
      <c r="F700" s="80"/>
      <c r="G700" s="80"/>
      <c r="H700" s="80"/>
      <c r="I700" s="80"/>
      <c r="J700" s="80"/>
      <c r="K700" s="80"/>
    </row>
    <row r="701" spans="2:11">
      <c r="B701" s="79"/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2:11">
      <c r="B702" s="79"/>
      <c r="C702" s="80"/>
      <c r="D702" s="80"/>
      <c r="E702" s="80"/>
      <c r="F702" s="80"/>
      <c r="G702" s="80"/>
      <c r="H702" s="80"/>
      <c r="I702" s="80"/>
      <c r="J702" s="80"/>
      <c r="K702" s="80"/>
    </row>
    <row r="703" spans="2:11">
      <c r="B703" s="79"/>
      <c r="C703" s="80"/>
      <c r="D703" s="80"/>
      <c r="E703" s="80"/>
      <c r="F703" s="80"/>
      <c r="G703" s="80"/>
      <c r="H703" s="80"/>
      <c r="I703" s="80"/>
      <c r="J703" s="80"/>
      <c r="K703" s="80"/>
    </row>
    <row r="704" spans="2:11">
      <c r="B704" s="79"/>
      <c r="C704" s="80"/>
      <c r="D704" s="80"/>
      <c r="E704" s="80"/>
      <c r="F704" s="80"/>
      <c r="G704" s="80"/>
      <c r="H704" s="80"/>
      <c r="I704" s="80"/>
      <c r="J704" s="80"/>
      <c r="K704" s="80"/>
    </row>
    <row r="705" spans="2:11">
      <c r="B705" s="79"/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2:11">
      <c r="B706" s="79"/>
      <c r="C706" s="80"/>
      <c r="D706" s="80"/>
      <c r="E706" s="80"/>
      <c r="F706" s="80"/>
      <c r="G706" s="80"/>
      <c r="H706" s="80"/>
      <c r="I706" s="80"/>
      <c r="J706" s="80"/>
      <c r="K706" s="80"/>
    </row>
    <row r="707" spans="2:11">
      <c r="B707" s="79"/>
      <c r="C707" s="80"/>
      <c r="D707" s="80"/>
      <c r="E707" s="80"/>
      <c r="F707" s="80"/>
      <c r="G707" s="80"/>
      <c r="H707" s="80"/>
      <c r="I707" s="80"/>
      <c r="J707" s="80"/>
      <c r="K707" s="80"/>
    </row>
    <row r="708" spans="2:11">
      <c r="B708" s="79"/>
      <c r="C708" s="80"/>
      <c r="D708" s="80"/>
      <c r="E708" s="80"/>
      <c r="F708" s="80"/>
      <c r="G708" s="80"/>
      <c r="H708" s="80"/>
      <c r="I708" s="80"/>
      <c r="J708" s="80"/>
      <c r="K708" s="80"/>
    </row>
    <row r="709" spans="2:11">
      <c r="B709" s="79"/>
      <c r="C709" s="80"/>
      <c r="D709" s="80"/>
      <c r="E709" s="80"/>
      <c r="F709" s="80"/>
      <c r="G709" s="80"/>
      <c r="H709" s="80"/>
      <c r="I709" s="80"/>
      <c r="J709" s="80"/>
      <c r="K709" s="80"/>
    </row>
    <row r="710" spans="2:11">
      <c r="B710" s="79"/>
      <c r="C710" s="80"/>
      <c r="D710" s="80"/>
      <c r="E710" s="80"/>
      <c r="F710" s="80"/>
      <c r="G710" s="80"/>
      <c r="H710" s="80"/>
      <c r="I710" s="80"/>
      <c r="J710" s="80"/>
      <c r="K710" s="80"/>
    </row>
    <row r="711" spans="2:11">
      <c r="B711" s="79"/>
      <c r="C711" s="80"/>
      <c r="D711" s="80"/>
      <c r="E711" s="80"/>
      <c r="F711" s="80"/>
      <c r="G711" s="80"/>
      <c r="H711" s="80"/>
      <c r="I711" s="80"/>
      <c r="J711" s="80"/>
      <c r="K711" s="80"/>
    </row>
    <row r="712" spans="2:11">
      <c r="B712" s="79"/>
      <c r="C712" s="80"/>
      <c r="D712" s="80"/>
      <c r="E712" s="80"/>
      <c r="F712" s="80"/>
      <c r="G712" s="80"/>
      <c r="H712" s="80"/>
      <c r="I712" s="80"/>
      <c r="J712" s="80"/>
      <c r="K712" s="80"/>
    </row>
    <row r="713" spans="2:11">
      <c r="B713" s="79"/>
      <c r="C713" s="80"/>
      <c r="D713" s="80"/>
      <c r="E713" s="80"/>
      <c r="F713" s="80"/>
      <c r="G713" s="80"/>
      <c r="H713" s="80"/>
      <c r="I713" s="80"/>
      <c r="J713" s="80"/>
      <c r="K713" s="80"/>
    </row>
    <row r="714" spans="2:11">
      <c r="B714" s="79"/>
      <c r="C714" s="80"/>
      <c r="D714" s="80"/>
      <c r="E714" s="80"/>
      <c r="F714" s="80"/>
      <c r="G714" s="80"/>
      <c r="H714" s="80"/>
      <c r="I714" s="80"/>
      <c r="J714" s="80"/>
      <c r="K714" s="80"/>
    </row>
    <row r="715" spans="2:11">
      <c r="B715" s="79"/>
      <c r="C715" s="80"/>
      <c r="D715" s="80"/>
      <c r="E715" s="80"/>
      <c r="F715" s="80"/>
      <c r="G715" s="80"/>
      <c r="H715" s="80"/>
      <c r="I715" s="80"/>
      <c r="J715" s="80"/>
      <c r="K715" s="80"/>
    </row>
    <row r="716" spans="2:11">
      <c r="B716" s="79"/>
      <c r="C716" s="80"/>
      <c r="D716" s="80"/>
      <c r="E716" s="80"/>
      <c r="F716" s="80"/>
      <c r="G716" s="80"/>
      <c r="H716" s="80"/>
      <c r="I716" s="80"/>
      <c r="J716" s="80"/>
      <c r="K716" s="80"/>
    </row>
    <row r="717" spans="2:11">
      <c r="B717" s="79"/>
      <c r="C717" s="80"/>
      <c r="D717" s="80"/>
      <c r="E717" s="80"/>
      <c r="F717" s="80"/>
      <c r="G717" s="80"/>
      <c r="H717" s="80"/>
      <c r="I717" s="80"/>
      <c r="J717" s="80"/>
      <c r="K717" s="80"/>
    </row>
    <row r="718" spans="2:11">
      <c r="B718" s="79"/>
      <c r="C718" s="80"/>
      <c r="D718" s="80"/>
      <c r="E718" s="80"/>
      <c r="F718" s="80"/>
      <c r="G718" s="80"/>
      <c r="H718" s="80"/>
      <c r="I718" s="80"/>
      <c r="J718" s="80"/>
      <c r="K718" s="80"/>
    </row>
    <row r="719" spans="2:11">
      <c r="B719" s="79"/>
      <c r="C719" s="80"/>
      <c r="D719" s="80"/>
      <c r="E719" s="80"/>
      <c r="F719" s="80"/>
      <c r="G719" s="80"/>
      <c r="H719" s="80"/>
      <c r="I719" s="80"/>
      <c r="J719" s="80"/>
      <c r="K719" s="80"/>
    </row>
    <row r="720" spans="2:11">
      <c r="B720" s="79"/>
      <c r="C720" s="80"/>
      <c r="D720" s="80"/>
      <c r="E720" s="80"/>
      <c r="F720" s="80"/>
      <c r="G720" s="80"/>
      <c r="H720" s="80"/>
      <c r="I720" s="80"/>
      <c r="J720" s="80"/>
      <c r="K720" s="80"/>
    </row>
    <row r="721" spans="2:11">
      <c r="B721" s="79"/>
      <c r="C721" s="80"/>
      <c r="D721" s="80"/>
      <c r="E721" s="80"/>
      <c r="F721" s="80"/>
      <c r="G721" s="80"/>
      <c r="H721" s="80"/>
      <c r="I721" s="80"/>
      <c r="J721" s="80"/>
      <c r="K721" s="80"/>
    </row>
    <row r="722" spans="2:11">
      <c r="B722" s="79"/>
      <c r="C722" s="80"/>
      <c r="D722" s="80"/>
      <c r="E722" s="80"/>
      <c r="F722" s="80"/>
      <c r="G722" s="80"/>
      <c r="H722" s="80"/>
      <c r="I722" s="80"/>
      <c r="J722" s="80"/>
      <c r="K722" s="80"/>
    </row>
    <row r="723" spans="2:11">
      <c r="B723" s="79"/>
      <c r="C723" s="80"/>
      <c r="D723" s="80"/>
      <c r="E723" s="80"/>
      <c r="F723" s="80"/>
      <c r="G723" s="80"/>
      <c r="H723" s="80"/>
      <c r="I723" s="80"/>
      <c r="J723" s="80"/>
      <c r="K723" s="80"/>
    </row>
    <row r="724" spans="2:11">
      <c r="B724" s="79"/>
      <c r="C724" s="80"/>
      <c r="D724" s="80"/>
      <c r="E724" s="80"/>
      <c r="F724" s="80"/>
      <c r="G724" s="80"/>
      <c r="H724" s="80"/>
      <c r="I724" s="80"/>
      <c r="J724" s="80"/>
      <c r="K724" s="80"/>
    </row>
    <row r="725" spans="2:11">
      <c r="B725" s="79"/>
      <c r="C725" s="80"/>
      <c r="D725" s="80"/>
      <c r="E725" s="80"/>
      <c r="F725" s="80"/>
      <c r="G725" s="80"/>
      <c r="H725" s="80"/>
      <c r="I725" s="80"/>
      <c r="J725" s="80"/>
      <c r="K725" s="80"/>
    </row>
    <row r="726" spans="2:11">
      <c r="B726" s="79"/>
      <c r="C726" s="80"/>
      <c r="D726" s="80"/>
      <c r="E726" s="80"/>
      <c r="F726" s="80"/>
      <c r="G726" s="80"/>
      <c r="H726" s="80"/>
      <c r="I726" s="80"/>
      <c r="J726" s="80"/>
      <c r="K726" s="80"/>
    </row>
    <row r="727" spans="2:11">
      <c r="B727" s="79"/>
      <c r="C727" s="80"/>
      <c r="D727" s="80"/>
      <c r="E727" s="80"/>
      <c r="F727" s="80"/>
      <c r="G727" s="80"/>
      <c r="H727" s="80"/>
      <c r="I727" s="80"/>
      <c r="J727" s="80"/>
      <c r="K727" s="80"/>
    </row>
    <row r="728" spans="2:11">
      <c r="B728" s="79"/>
      <c r="C728" s="80"/>
      <c r="D728" s="80"/>
      <c r="E728" s="80"/>
      <c r="F728" s="80"/>
      <c r="G728" s="80"/>
      <c r="H728" s="80"/>
      <c r="I728" s="80"/>
      <c r="J728" s="80"/>
      <c r="K728" s="80"/>
    </row>
    <row r="729" spans="2:11">
      <c r="B729" s="79"/>
      <c r="C729" s="80"/>
      <c r="D729" s="80"/>
      <c r="E729" s="80"/>
      <c r="F729" s="80"/>
      <c r="G729" s="80"/>
      <c r="H729" s="80"/>
      <c r="I729" s="80"/>
      <c r="J729" s="80"/>
      <c r="K729" s="80"/>
    </row>
    <row r="730" spans="2:11">
      <c r="B730" s="79"/>
      <c r="C730" s="80"/>
      <c r="D730" s="80"/>
      <c r="E730" s="80"/>
      <c r="F730" s="80"/>
      <c r="G730" s="80"/>
      <c r="H730" s="80"/>
      <c r="I730" s="80"/>
      <c r="J730" s="80"/>
      <c r="K730" s="80"/>
    </row>
    <row r="731" spans="2:11">
      <c r="B731" s="79"/>
      <c r="C731" s="80"/>
      <c r="D731" s="80"/>
      <c r="E731" s="80"/>
      <c r="F731" s="80"/>
      <c r="G731" s="80"/>
      <c r="H731" s="80"/>
      <c r="I731" s="80"/>
      <c r="J731" s="80"/>
      <c r="K731" s="80"/>
    </row>
    <row r="732" spans="2:11">
      <c r="B732" s="79"/>
      <c r="C732" s="80"/>
      <c r="D732" s="80"/>
      <c r="E732" s="80"/>
      <c r="F732" s="80"/>
      <c r="G732" s="80"/>
      <c r="H732" s="80"/>
      <c r="I732" s="80"/>
      <c r="J732" s="80"/>
      <c r="K732" s="80"/>
    </row>
    <row r="733" spans="2:11">
      <c r="B733" s="79"/>
      <c r="C733" s="80"/>
      <c r="D733" s="80"/>
      <c r="E733" s="80"/>
      <c r="F733" s="80"/>
      <c r="G733" s="80"/>
      <c r="H733" s="80"/>
      <c r="I733" s="80"/>
      <c r="J733" s="80"/>
      <c r="K733" s="80"/>
    </row>
    <row r="734" spans="2:11">
      <c r="B734" s="79"/>
      <c r="C734" s="80"/>
      <c r="D734" s="80"/>
      <c r="E734" s="80"/>
      <c r="F734" s="80"/>
      <c r="G734" s="80"/>
      <c r="H734" s="80"/>
      <c r="I734" s="80"/>
      <c r="J734" s="80"/>
      <c r="K734" s="80"/>
    </row>
    <row r="735" spans="2:11">
      <c r="B735" s="79"/>
      <c r="C735" s="80"/>
      <c r="D735" s="80"/>
      <c r="E735" s="80"/>
      <c r="F735" s="80"/>
      <c r="G735" s="80"/>
      <c r="H735" s="80"/>
      <c r="I735" s="80"/>
      <c r="J735" s="80"/>
      <c r="K735" s="80"/>
    </row>
    <row r="736" spans="2:11">
      <c r="B736" s="79"/>
      <c r="C736" s="80"/>
      <c r="D736" s="80"/>
      <c r="E736" s="80"/>
      <c r="F736" s="80"/>
      <c r="G736" s="80"/>
      <c r="H736" s="80"/>
      <c r="I736" s="80"/>
      <c r="J736" s="80"/>
      <c r="K736" s="80"/>
    </row>
    <row r="737" spans="2:11">
      <c r="B737" s="79"/>
      <c r="C737" s="80"/>
      <c r="D737" s="80"/>
      <c r="E737" s="80"/>
      <c r="F737" s="80"/>
      <c r="G737" s="80"/>
      <c r="H737" s="80"/>
      <c r="I737" s="80"/>
      <c r="J737" s="80"/>
      <c r="K737" s="80"/>
    </row>
    <row r="738" spans="2:11">
      <c r="B738" s="79"/>
      <c r="C738" s="80"/>
      <c r="D738" s="80"/>
      <c r="E738" s="80"/>
      <c r="F738" s="80"/>
      <c r="G738" s="80"/>
      <c r="H738" s="80"/>
      <c r="I738" s="80"/>
      <c r="J738" s="80"/>
      <c r="K738" s="80"/>
    </row>
    <row r="739" spans="2:11">
      <c r="B739" s="79"/>
      <c r="C739" s="80"/>
      <c r="D739" s="80"/>
      <c r="E739" s="80"/>
      <c r="F739" s="80"/>
      <c r="G739" s="80"/>
      <c r="H739" s="80"/>
      <c r="I739" s="80"/>
      <c r="J739" s="80"/>
      <c r="K739" s="80"/>
    </row>
    <row r="740" spans="2:11">
      <c r="B740" s="79"/>
      <c r="C740" s="80"/>
      <c r="D740" s="80"/>
      <c r="E740" s="80"/>
      <c r="F740" s="80"/>
      <c r="G740" s="80"/>
      <c r="H740" s="80"/>
      <c r="I740" s="80"/>
      <c r="J740" s="80"/>
      <c r="K740" s="80"/>
    </row>
    <row r="741" spans="2:11">
      <c r="B741" s="79"/>
      <c r="C741" s="80"/>
      <c r="D741" s="80"/>
      <c r="E741" s="80"/>
      <c r="F741" s="80"/>
      <c r="G741" s="80"/>
      <c r="H741" s="80"/>
      <c r="I741" s="80"/>
      <c r="J741" s="80"/>
      <c r="K741" s="80"/>
    </row>
    <row r="742" spans="2:11">
      <c r="B742" s="79"/>
      <c r="C742" s="80"/>
      <c r="D742" s="80"/>
      <c r="E742" s="80"/>
      <c r="F742" s="80"/>
      <c r="G742" s="80"/>
      <c r="H742" s="80"/>
      <c r="I742" s="80"/>
      <c r="J742" s="80"/>
      <c r="K742" s="80"/>
    </row>
    <row r="743" spans="2:11">
      <c r="B743" s="79"/>
      <c r="C743" s="80"/>
      <c r="D743" s="80"/>
      <c r="E743" s="80"/>
      <c r="F743" s="80"/>
      <c r="G743" s="80"/>
      <c r="H743" s="80"/>
      <c r="I743" s="80"/>
      <c r="J743" s="80"/>
      <c r="K743" s="80"/>
    </row>
    <row r="744" spans="2:11">
      <c r="B744" s="79"/>
      <c r="C744" s="80"/>
      <c r="D744" s="80"/>
      <c r="E744" s="80"/>
      <c r="F744" s="80"/>
      <c r="G744" s="80"/>
      <c r="H744" s="80"/>
      <c r="I744" s="80"/>
      <c r="J744" s="80"/>
      <c r="K744" s="80"/>
    </row>
    <row r="745" spans="2:11">
      <c r="B745" s="79"/>
      <c r="C745" s="80"/>
      <c r="D745" s="80"/>
      <c r="E745" s="80"/>
      <c r="F745" s="80"/>
      <c r="G745" s="80"/>
      <c r="H745" s="80"/>
      <c r="I745" s="80"/>
      <c r="J745" s="80"/>
      <c r="K745" s="80"/>
    </row>
    <row r="746" spans="2:11">
      <c r="B746" s="79"/>
      <c r="C746" s="80"/>
      <c r="D746" s="80"/>
      <c r="E746" s="80"/>
      <c r="F746" s="80"/>
      <c r="G746" s="80"/>
      <c r="H746" s="80"/>
      <c r="I746" s="80"/>
      <c r="J746" s="80"/>
      <c r="K746" s="80"/>
    </row>
    <row r="747" spans="2:11">
      <c r="B747" s="79"/>
      <c r="C747" s="80"/>
      <c r="D747" s="80"/>
      <c r="E747" s="80"/>
      <c r="F747" s="80"/>
      <c r="G747" s="80"/>
      <c r="H747" s="80"/>
      <c r="I747" s="80"/>
      <c r="J747" s="80"/>
      <c r="K747" s="80"/>
    </row>
    <row r="748" spans="2:11">
      <c r="B748" s="79"/>
      <c r="C748" s="80"/>
      <c r="D748" s="80"/>
      <c r="E748" s="80"/>
      <c r="F748" s="80"/>
      <c r="G748" s="80"/>
      <c r="H748" s="80"/>
      <c r="I748" s="80"/>
      <c r="J748" s="80"/>
      <c r="K748" s="80"/>
    </row>
    <row r="749" spans="2:11">
      <c r="B749" s="79"/>
      <c r="C749" s="80"/>
      <c r="D749" s="80"/>
      <c r="E749" s="80"/>
      <c r="F749" s="80"/>
      <c r="G749" s="80"/>
      <c r="H749" s="80"/>
      <c r="I749" s="80"/>
      <c r="J749" s="80"/>
      <c r="K749" s="80"/>
    </row>
    <row r="750" spans="2:11">
      <c r="B750" s="79"/>
      <c r="C750" s="80"/>
      <c r="D750" s="80"/>
      <c r="E750" s="80"/>
      <c r="F750" s="80"/>
      <c r="G750" s="80"/>
      <c r="H750" s="80"/>
      <c r="I750" s="80"/>
      <c r="J750" s="80"/>
      <c r="K750" s="80"/>
    </row>
    <row r="751" spans="2:11">
      <c r="B751" s="79"/>
      <c r="C751" s="80"/>
      <c r="D751" s="80"/>
      <c r="E751" s="80"/>
      <c r="F751" s="80"/>
      <c r="G751" s="80"/>
      <c r="H751" s="80"/>
      <c r="I751" s="80"/>
      <c r="J751" s="80"/>
      <c r="K751" s="80"/>
    </row>
    <row r="752" spans="2:11">
      <c r="B752" s="79"/>
      <c r="C752" s="80"/>
      <c r="D752" s="80"/>
      <c r="E752" s="80"/>
      <c r="F752" s="80"/>
      <c r="G752" s="80"/>
      <c r="H752" s="80"/>
      <c r="I752" s="80"/>
      <c r="J752" s="80"/>
      <c r="K752" s="80"/>
    </row>
    <row r="753" spans="2:11">
      <c r="B753" s="79"/>
      <c r="C753" s="80"/>
      <c r="D753" s="80"/>
      <c r="E753" s="80"/>
      <c r="F753" s="80"/>
      <c r="G753" s="80"/>
      <c r="H753" s="80"/>
      <c r="I753" s="80"/>
      <c r="J753" s="80"/>
      <c r="K753" s="80"/>
    </row>
    <row r="754" spans="2:11">
      <c r="B754" s="79"/>
      <c r="C754" s="80"/>
      <c r="D754" s="80"/>
      <c r="E754" s="80"/>
      <c r="F754" s="80"/>
      <c r="G754" s="80"/>
      <c r="H754" s="80"/>
      <c r="I754" s="80"/>
      <c r="J754" s="80"/>
      <c r="K754" s="80"/>
    </row>
    <row r="755" spans="2:11">
      <c r="B755" s="79"/>
      <c r="C755" s="80"/>
      <c r="D755" s="80"/>
      <c r="E755" s="80"/>
      <c r="F755" s="80"/>
      <c r="G755" s="80"/>
      <c r="H755" s="80"/>
      <c r="I755" s="80"/>
      <c r="J755" s="80"/>
      <c r="K755" s="80"/>
    </row>
    <row r="756" spans="2:11">
      <c r="B756" s="79"/>
      <c r="C756" s="80"/>
      <c r="D756" s="80"/>
      <c r="E756" s="80"/>
      <c r="F756" s="80"/>
      <c r="G756" s="80"/>
      <c r="H756" s="80"/>
      <c r="I756" s="80"/>
      <c r="J756" s="80"/>
      <c r="K756" s="80"/>
    </row>
    <row r="757" spans="2:11">
      <c r="B757" s="79"/>
      <c r="C757" s="80"/>
      <c r="D757" s="80"/>
      <c r="E757" s="80"/>
      <c r="F757" s="80"/>
      <c r="G757" s="80"/>
      <c r="H757" s="80"/>
      <c r="I757" s="80"/>
      <c r="J757" s="80"/>
      <c r="K757" s="80"/>
    </row>
    <row r="758" spans="2:11">
      <c r="B758" s="79"/>
      <c r="C758" s="80"/>
      <c r="D758" s="80"/>
      <c r="E758" s="80"/>
      <c r="F758" s="80"/>
      <c r="G758" s="80"/>
      <c r="H758" s="80"/>
      <c r="I758" s="80"/>
      <c r="J758" s="80"/>
      <c r="K758" s="80"/>
    </row>
    <row r="759" spans="2:11">
      <c r="B759" s="79"/>
      <c r="C759" s="80"/>
      <c r="D759" s="80"/>
      <c r="E759" s="80"/>
      <c r="F759" s="80"/>
      <c r="G759" s="80"/>
      <c r="H759" s="80"/>
      <c r="I759" s="80"/>
      <c r="J759" s="80"/>
      <c r="K759" s="80"/>
    </row>
    <row r="760" spans="2:11">
      <c r="B760" s="79"/>
      <c r="C760" s="80"/>
      <c r="D760" s="80"/>
      <c r="E760" s="80"/>
      <c r="F760" s="80"/>
      <c r="G760" s="80"/>
      <c r="H760" s="80"/>
      <c r="I760" s="80"/>
      <c r="J760" s="80"/>
      <c r="K760" s="80"/>
    </row>
    <row r="761" spans="2:11">
      <c r="B761" s="79"/>
      <c r="C761" s="80"/>
      <c r="D761" s="80"/>
      <c r="E761" s="80"/>
      <c r="F761" s="80"/>
      <c r="G761" s="80"/>
      <c r="H761" s="80"/>
      <c r="I761" s="80"/>
      <c r="J761" s="80"/>
      <c r="K761" s="80"/>
    </row>
    <row r="762" spans="2:11">
      <c r="B762" s="79"/>
      <c r="C762" s="80"/>
      <c r="D762" s="80"/>
      <c r="E762" s="80"/>
      <c r="F762" s="80"/>
      <c r="G762" s="80"/>
      <c r="H762" s="80"/>
      <c r="I762" s="80"/>
      <c r="J762" s="80"/>
      <c r="K762" s="80"/>
    </row>
    <row r="763" spans="2:11">
      <c r="B763" s="79"/>
      <c r="C763" s="80"/>
      <c r="D763" s="80"/>
      <c r="E763" s="80"/>
      <c r="F763" s="80"/>
      <c r="G763" s="80"/>
      <c r="H763" s="80"/>
      <c r="I763" s="80"/>
      <c r="J763" s="80"/>
      <c r="K763" s="80"/>
    </row>
    <row r="764" spans="2:11">
      <c r="B764" s="79"/>
      <c r="C764" s="80"/>
      <c r="D764" s="80"/>
      <c r="E764" s="80"/>
      <c r="F764" s="80"/>
      <c r="G764" s="80"/>
      <c r="H764" s="80"/>
      <c r="I764" s="80"/>
      <c r="J764" s="80"/>
      <c r="K764" s="80"/>
    </row>
    <row r="765" spans="2:11">
      <c r="B765" s="79"/>
      <c r="C765" s="80"/>
      <c r="D765" s="80"/>
      <c r="E765" s="80"/>
      <c r="F765" s="80"/>
      <c r="G765" s="80"/>
      <c r="H765" s="80"/>
      <c r="I765" s="80"/>
      <c r="J765" s="80"/>
      <c r="K765" s="80"/>
    </row>
    <row r="766" spans="2:11">
      <c r="B766" s="79"/>
      <c r="C766" s="80"/>
      <c r="D766" s="80"/>
      <c r="E766" s="80"/>
      <c r="F766" s="80"/>
      <c r="G766" s="80"/>
      <c r="H766" s="80"/>
      <c r="I766" s="80"/>
      <c r="J766" s="80"/>
      <c r="K766" s="80"/>
    </row>
    <row r="767" spans="2:11">
      <c r="B767" s="79"/>
      <c r="C767" s="80"/>
      <c r="D767" s="80"/>
      <c r="E767" s="80"/>
      <c r="F767" s="80"/>
      <c r="G767" s="80"/>
      <c r="H767" s="80"/>
      <c r="I767" s="80"/>
      <c r="J767" s="80"/>
      <c r="K767" s="80"/>
    </row>
    <row r="768" spans="2:11">
      <c r="B768" s="79"/>
      <c r="C768" s="80"/>
      <c r="D768" s="80"/>
      <c r="E768" s="80"/>
      <c r="F768" s="80"/>
      <c r="G768" s="80"/>
      <c r="H768" s="80"/>
      <c r="I768" s="80"/>
      <c r="J768" s="80"/>
      <c r="K768" s="80"/>
    </row>
    <row r="769" spans="2:11">
      <c r="B769" s="79"/>
      <c r="C769" s="80"/>
      <c r="D769" s="80"/>
      <c r="E769" s="80"/>
      <c r="F769" s="80"/>
      <c r="G769" s="80"/>
      <c r="H769" s="80"/>
      <c r="I769" s="80"/>
      <c r="J769" s="80"/>
      <c r="K769" s="80"/>
    </row>
    <row r="770" spans="2:11">
      <c r="B770" s="79"/>
      <c r="C770" s="80"/>
      <c r="D770" s="80"/>
      <c r="E770" s="80"/>
      <c r="F770" s="80"/>
      <c r="G770" s="80"/>
      <c r="H770" s="80"/>
      <c r="I770" s="80"/>
      <c r="J770" s="80"/>
      <c r="K770" s="80"/>
    </row>
    <row r="771" spans="2:11">
      <c r="B771" s="79"/>
      <c r="C771" s="80"/>
      <c r="D771" s="80"/>
      <c r="E771" s="80"/>
      <c r="F771" s="80"/>
      <c r="G771" s="80"/>
      <c r="H771" s="80"/>
      <c r="I771" s="80"/>
      <c r="J771" s="80"/>
      <c r="K771" s="80"/>
    </row>
    <row r="772" spans="2:11">
      <c r="B772" s="79"/>
      <c r="C772" s="80"/>
      <c r="D772" s="80"/>
      <c r="E772" s="80"/>
      <c r="F772" s="80"/>
      <c r="G772" s="80"/>
      <c r="H772" s="80"/>
      <c r="I772" s="80"/>
      <c r="J772" s="80"/>
      <c r="K772" s="80"/>
    </row>
    <row r="773" spans="2:11">
      <c r="B773" s="79"/>
      <c r="C773" s="80"/>
      <c r="D773" s="80"/>
      <c r="E773" s="80"/>
      <c r="F773" s="80"/>
      <c r="G773" s="80"/>
      <c r="H773" s="80"/>
      <c r="I773" s="80"/>
      <c r="J773" s="80"/>
      <c r="K773" s="80"/>
    </row>
    <row r="774" spans="2:11">
      <c r="B774" s="79"/>
      <c r="C774" s="80"/>
      <c r="D774" s="80"/>
      <c r="E774" s="80"/>
      <c r="F774" s="80"/>
      <c r="G774" s="80"/>
      <c r="H774" s="80"/>
      <c r="I774" s="80"/>
      <c r="J774" s="80"/>
      <c r="K774" s="80"/>
    </row>
    <row r="775" spans="2:11">
      <c r="B775" s="79"/>
      <c r="C775" s="80"/>
      <c r="D775" s="80"/>
      <c r="E775" s="80"/>
      <c r="F775" s="80"/>
      <c r="G775" s="80"/>
      <c r="H775" s="80"/>
      <c r="I775" s="80"/>
      <c r="J775" s="80"/>
      <c r="K775" s="80"/>
    </row>
    <row r="776" spans="2:11">
      <c r="B776" s="79"/>
      <c r="C776" s="80"/>
      <c r="D776" s="80"/>
      <c r="E776" s="80"/>
      <c r="F776" s="80"/>
      <c r="G776" s="80"/>
      <c r="H776" s="80"/>
      <c r="I776" s="80"/>
      <c r="J776" s="80"/>
      <c r="K776" s="80"/>
    </row>
    <row r="777" spans="2:11">
      <c r="B777" s="79"/>
      <c r="C777" s="80"/>
      <c r="D777" s="80"/>
      <c r="E777" s="80"/>
      <c r="F777" s="80"/>
      <c r="G777" s="80"/>
      <c r="H777" s="80"/>
      <c r="I777" s="80"/>
      <c r="J777" s="80"/>
      <c r="K777" s="80"/>
    </row>
    <row r="778" spans="2:11">
      <c r="B778" s="79"/>
      <c r="C778" s="80"/>
      <c r="D778" s="80"/>
      <c r="E778" s="80"/>
      <c r="F778" s="80"/>
      <c r="G778" s="80"/>
      <c r="H778" s="80"/>
      <c r="I778" s="80"/>
      <c r="J778" s="80"/>
      <c r="K778" s="80"/>
    </row>
    <row r="779" spans="2:11">
      <c r="B779" s="79"/>
      <c r="C779" s="80"/>
      <c r="D779" s="80"/>
      <c r="E779" s="80"/>
      <c r="F779" s="80"/>
      <c r="G779" s="80"/>
      <c r="H779" s="80"/>
      <c r="I779" s="80"/>
      <c r="J779" s="80"/>
      <c r="K779" s="80"/>
    </row>
    <row r="780" spans="2:11">
      <c r="B780" s="79"/>
      <c r="C780" s="80"/>
      <c r="D780" s="80"/>
      <c r="E780" s="80"/>
      <c r="F780" s="80"/>
      <c r="G780" s="80"/>
      <c r="H780" s="80"/>
      <c r="I780" s="80"/>
      <c r="J780" s="80"/>
      <c r="K780" s="80"/>
    </row>
    <row r="781" spans="2:11">
      <c r="B781" s="79"/>
      <c r="C781" s="80"/>
      <c r="D781" s="80"/>
      <c r="E781" s="80"/>
      <c r="F781" s="80"/>
      <c r="G781" s="80"/>
      <c r="H781" s="80"/>
      <c r="I781" s="80"/>
      <c r="J781" s="80"/>
      <c r="K781" s="80"/>
    </row>
    <row r="782" spans="2:11">
      <c r="B782" s="79"/>
      <c r="C782" s="80"/>
      <c r="D782" s="80"/>
      <c r="E782" s="80"/>
      <c r="F782" s="80"/>
      <c r="G782" s="80"/>
      <c r="H782" s="80"/>
      <c r="I782" s="80"/>
      <c r="J782" s="80"/>
      <c r="K782" s="80"/>
    </row>
    <row r="783" spans="2:11">
      <c r="B783" s="79"/>
      <c r="C783" s="80"/>
      <c r="D783" s="80"/>
      <c r="E783" s="80"/>
      <c r="F783" s="80"/>
      <c r="G783" s="80"/>
      <c r="H783" s="80"/>
      <c r="I783" s="80"/>
      <c r="J783" s="80"/>
      <c r="K783" s="80"/>
    </row>
    <row r="784" spans="2:11">
      <c r="B784" s="79"/>
      <c r="C784" s="80"/>
      <c r="D784" s="80"/>
      <c r="E784" s="80"/>
      <c r="F784" s="80"/>
      <c r="G784" s="80"/>
      <c r="H784" s="80"/>
      <c r="I784" s="80"/>
      <c r="J784" s="80"/>
      <c r="K784" s="80"/>
    </row>
    <row r="785" spans="2:11">
      <c r="B785" s="79"/>
      <c r="C785" s="80"/>
      <c r="D785" s="80"/>
      <c r="E785" s="80"/>
      <c r="F785" s="80"/>
      <c r="G785" s="80"/>
      <c r="H785" s="80"/>
      <c r="I785" s="80"/>
      <c r="J785" s="80"/>
      <c r="K785" s="80"/>
    </row>
    <row r="786" spans="2:11">
      <c r="B786" s="79"/>
      <c r="C786" s="80"/>
      <c r="D786" s="80"/>
      <c r="E786" s="80"/>
      <c r="F786" s="80"/>
      <c r="G786" s="80"/>
      <c r="H786" s="80"/>
      <c r="I786" s="80"/>
      <c r="J786" s="80"/>
      <c r="K786" s="80"/>
    </row>
    <row r="787" spans="2:11">
      <c r="B787" s="79"/>
      <c r="C787" s="80"/>
      <c r="D787" s="80"/>
      <c r="E787" s="80"/>
      <c r="F787" s="80"/>
      <c r="G787" s="80"/>
      <c r="H787" s="80"/>
      <c r="I787" s="80"/>
      <c r="J787" s="80"/>
      <c r="K787" s="80"/>
    </row>
    <row r="788" spans="2:11">
      <c r="B788" s="79"/>
      <c r="C788" s="80"/>
      <c r="D788" s="80"/>
      <c r="E788" s="80"/>
      <c r="F788" s="80"/>
      <c r="G788" s="80"/>
      <c r="H788" s="80"/>
      <c r="I788" s="80"/>
      <c r="J788" s="80"/>
      <c r="K788" s="80"/>
    </row>
    <row r="789" spans="2:11">
      <c r="B789" s="79"/>
      <c r="C789" s="80"/>
      <c r="D789" s="80"/>
      <c r="E789" s="80"/>
      <c r="F789" s="80"/>
      <c r="G789" s="80"/>
      <c r="H789" s="80"/>
      <c r="I789" s="80"/>
      <c r="J789" s="80"/>
      <c r="K789" s="80"/>
    </row>
    <row r="790" spans="2:11">
      <c r="B790" s="79"/>
      <c r="C790" s="80"/>
      <c r="D790" s="80"/>
      <c r="E790" s="80"/>
      <c r="F790" s="80"/>
      <c r="G790" s="80"/>
      <c r="H790" s="80"/>
      <c r="I790" s="80"/>
      <c r="J790" s="80"/>
      <c r="K790" s="80"/>
    </row>
    <row r="791" spans="2:11">
      <c r="B791" s="79"/>
      <c r="C791" s="80"/>
      <c r="D791" s="80"/>
      <c r="E791" s="80"/>
      <c r="F791" s="80"/>
      <c r="G791" s="80"/>
      <c r="H791" s="80"/>
      <c r="I791" s="80"/>
      <c r="J791" s="80"/>
      <c r="K791" s="80"/>
    </row>
    <row r="792" spans="2:11">
      <c r="B792" s="79"/>
      <c r="C792" s="80"/>
      <c r="D792" s="80"/>
      <c r="E792" s="80"/>
      <c r="F792" s="80"/>
      <c r="G792" s="80"/>
      <c r="H792" s="80"/>
      <c r="I792" s="80"/>
      <c r="J792" s="80"/>
      <c r="K792" s="80"/>
    </row>
    <row r="793" spans="2:11">
      <c r="B793" s="79"/>
      <c r="C793" s="80"/>
      <c r="D793" s="80"/>
      <c r="E793" s="80"/>
      <c r="F793" s="80"/>
      <c r="G793" s="80"/>
      <c r="H793" s="80"/>
      <c r="I793" s="80"/>
      <c r="J793" s="80"/>
      <c r="K793" s="80"/>
    </row>
    <row r="794" spans="2:11">
      <c r="B794" s="79"/>
      <c r="C794" s="80"/>
      <c r="D794" s="80"/>
      <c r="E794" s="80"/>
      <c r="F794" s="80"/>
      <c r="G794" s="80"/>
      <c r="H794" s="80"/>
      <c r="I794" s="80"/>
      <c r="J794" s="80"/>
      <c r="K794" s="80"/>
    </row>
    <row r="795" spans="2:11">
      <c r="B795" s="79"/>
      <c r="C795" s="80"/>
      <c r="D795" s="80"/>
      <c r="E795" s="80"/>
      <c r="F795" s="80"/>
      <c r="G795" s="80"/>
      <c r="H795" s="80"/>
      <c r="I795" s="80"/>
      <c r="J795" s="80"/>
      <c r="K795" s="80"/>
    </row>
    <row r="796" spans="2:11">
      <c r="B796" s="79"/>
      <c r="C796" s="80"/>
      <c r="D796" s="80"/>
      <c r="E796" s="80"/>
      <c r="F796" s="80"/>
      <c r="G796" s="80"/>
      <c r="H796" s="80"/>
      <c r="I796" s="80"/>
      <c r="J796" s="80"/>
      <c r="K796" s="80"/>
    </row>
    <row r="797" spans="2:11">
      <c r="B797" s="79"/>
      <c r="C797" s="80"/>
      <c r="D797" s="80"/>
      <c r="E797" s="80"/>
      <c r="F797" s="80"/>
      <c r="G797" s="80"/>
      <c r="H797" s="80"/>
      <c r="I797" s="80"/>
      <c r="J797" s="80"/>
      <c r="K797" s="80"/>
    </row>
    <row r="798" spans="2:11">
      <c r="B798" s="79"/>
      <c r="C798" s="80"/>
      <c r="D798" s="80"/>
      <c r="E798" s="80"/>
      <c r="F798" s="80"/>
      <c r="G798" s="80"/>
      <c r="H798" s="80"/>
      <c r="I798" s="80"/>
      <c r="J798" s="80"/>
      <c r="K798" s="80"/>
    </row>
    <row r="799" spans="2:11">
      <c r="B799" s="79"/>
      <c r="C799" s="80"/>
      <c r="D799" s="80"/>
      <c r="E799" s="80"/>
      <c r="F799" s="80"/>
      <c r="G799" s="80"/>
      <c r="H799" s="80"/>
      <c r="I799" s="80"/>
      <c r="J799" s="80"/>
      <c r="K799" s="80"/>
    </row>
    <row r="800" spans="2:11">
      <c r="B800" s="79"/>
      <c r="C800" s="80"/>
      <c r="D800" s="80"/>
      <c r="E800" s="80"/>
      <c r="F800" s="80"/>
      <c r="G800" s="80"/>
      <c r="H800" s="80"/>
      <c r="I800" s="80"/>
      <c r="J800" s="80"/>
      <c r="K800" s="80"/>
    </row>
    <row r="801" spans="2:11">
      <c r="B801" s="79"/>
      <c r="C801" s="80"/>
      <c r="D801" s="80"/>
      <c r="E801" s="80"/>
      <c r="F801" s="80"/>
      <c r="G801" s="80"/>
      <c r="H801" s="80"/>
      <c r="I801" s="80"/>
      <c r="J801" s="80"/>
      <c r="K801" s="80"/>
    </row>
    <row r="802" spans="2:11">
      <c r="B802" s="79"/>
      <c r="C802" s="80"/>
      <c r="D802" s="80"/>
      <c r="E802" s="80"/>
      <c r="F802" s="80"/>
      <c r="G802" s="80"/>
      <c r="H802" s="80"/>
      <c r="I802" s="80"/>
      <c r="J802" s="80"/>
      <c r="K802" s="80"/>
    </row>
    <row r="803" spans="2:11">
      <c r="B803" s="79"/>
      <c r="C803" s="80"/>
      <c r="D803" s="80"/>
      <c r="E803" s="80"/>
      <c r="F803" s="80"/>
      <c r="G803" s="80"/>
      <c r="H803" s="80"/>
      <c r="I803" s="80"/>
      <c r="J803" s="80"/>
      <c r="K803" s="80"/>
    </row>
    <row r="804" spans="2:11">
      <c r="B804" s="79"/>
      <c r="C804" s="80"/>
      <c r="D804" s="80"/>
      <c r="E804" s="80"/>
      <c r="F804" s="80"/>
      <c r="G804" s="80"/>
      <c r="H804" s="80"/>
      <c r="I804" s="80"/>
      <c r="J804" s="80"/>
      <c r="K804" s="80"/>
    </row>
    <row r="805" spans="2:11">
      <c r="B805" s="79"/>
      <c r="C805" s="80"/>
      <c r="D805" s="80"/>
      <c r="E805" s="80"/>
      <c r="F805" s="80"/>
      <c r="G805" s="80"/>
      <c r="H805" s="80"/>
      <c r="I805" s="80"/>
      <c r="J805" s="80"/>
      <c r="K805" s="80"/>
    </row>
    <row r="806" spans="2:11">
      <c r="B806" s="79"/>
      <c r="C806" s="80"/>
      <c r="D806" s="80"/>
      <c r="E806" s="80"/>
      <c r="F806" s="80"/>
      <c r="G806" s="80"/>
      <c r="H806" s="80"/>
      <c r="I806" s="80"/>
      <c r="J806" s="80"/>
      <c r="K806" s="80"/>
    </row>
    <row r="807" spans="2:11">
      <c r="B807" s="79"/>
      <c r="C807" s="80"/>
      <c r="D807" s="80"/>
      <c r="E807" s="80"/>
      <c r="F807" s="80"/>
      <c r="G807" s="80"/>
      <c r="H807" s="80"/>
      <c r="I807" s="80"/>
      <c r="J807" s="80"/>
      <c r="K807" s="80"/>
    </row>
    <row r="808" spans="2:11">
      <c r="B808" s="79"/>
      <c r="C808" s="80"/>
      <c r="D808" s="80"/>
      <c r="E808" s="80"/>
      <c r="F808" s="80"/>
      <c r="G808" s="80"/>
      <c r="H808" s="80"/>
      <c r="I808" s="80"/>
      <c r="J808" s="80"/>
      <c r="K808" s="80"/>
    </row>
    <row r="809" spans="2:11">
      <c r="B809" s="79"/>
      <c r="C809" s="80"/>
      <c r="D809" s="80"/>
      <c r="E809" s="80"/>
      <c r="F809" s="80"/>
      <c r="G809" s="80"/>
      <c r="H809" s="80"/>
      <c r="I809" s="80"/>
      <c r="J809" s="80"/>
      <c r="K809" s="80"/>
    </row>
    <row r="810" spans="2:11">
      <c r="B810" s="79"/>
      <c r="C810" s="80"/>
      <c r="D810" s="80"/>
      <c r="E810" s="80"/>
      <c r="F810" s="80"/>
      <c r="G810" s="80"/>
      <c r="H810" s="80"/>
      <c r="I810" s="80"/>
      <c r="J810" s="80"/>
      <c r="K810" s="80"/>
    </row>
    <row r="811" spans="2:11">
      <c r="B811" s="79"/>
      <c r="C811" s="80"/>
      <c r="D811" s="80"/>
      <c r="E811" s="80"/>
      <c r="F811" s="80"/>
      <c r="G811" s="80"/>
      <c r="H811" s="80"/>
      <c r="I811" s="80"/>
      <c r="J811" s="80"/>
      <c r="K811" s="80"/>
    </row>
    <row r="812" spans="2:11">
      <c r="B812" s="79"/>
      <c r="C812" s="80"/>
      <c r="D812" s="80"/>
      <c r="E812" s="80"/>
      <c r="F812" s="80"/>
      <c r="G812" s="80"/>
      <c r="H812" s="80"/>
      <c r="I812" s="80"/>
      <c r="J812" s="80"/>
      <c r="K812" s="80"/>
    </row>
    <row r="813" spans="2:11">
      <c r="B813" s="79"/>
      <c r="C813" s="80"/>
      <c r="D813" s="80"/>
      <c r="E813" s="80"/>
      <c r="F813" s="80"/>
      <c r="G813" s="80"/>
      <c r="H813" s="80"/>
      <c r="I813" s="80"/>
      <c r="J813" s="80"/>
      <c r="K813" s="80"/>
    </row>
    <row r="814" spans="2:11">
      <c r="B814" s="79"/>
      <c r="C814" s="80"/>
      <c r="D814" s="80"/>
      <c r="E814" s="80"/>
      <c r="F814" s="80"/>
      <c r="G814" s="80"/>
      <c r="H814" s="80"/>
      <c r="I814" s="80"/>
      <c r="J814" s="80"/>
      <c r="K814" s="80"/>
    </row>
    <row r="815" spans="2:11">
      <c r="B815" s="79"/>
      <c r="C815" s="80"/>
      <c r="D815" s="80"/>
      <c r="E815" s="80"/>
      <c r="F815" s="80"/>
      <c r="G815" s="80"/>
      <c r="H815" s="80"/>
      <c r="I815" s="80"/>
      <c r="J815" s="80"/>
      <c r="K815" s="80"/>
    </row>
    <row r="816" spans="2:11">
      <c r="B816" s="79"/>
      <c r="C816" s="80"/>
      <c r="D816" s="80"/>
      <c r="E816" s="80"/>
      <c r="F816" s="80"/>
      <c r="G816" s="80"/>
      <c r="H816" s="80"/>
      <c r="I816" s="80"/>
      <c r="J816" s="80"/>
      <c r="K816" s="80"/>
    </row>
    <row r="817" spans="2:11">
      <c r="B817" s="79"/>
      <c r="C817" s="80"/>
      <c r="D817" s="80"/>
      <c r="E817" s="80"/>
      <c r="F817" s="80"/>
      <c r="G817" s="80"/>
      <c r="H817" s="80"/>
      <c r="I817" s="80"/>
      <c r="J817" s="80"/>
      <c r="K817" s="80"/>
    </row>
    <row r="818" spans="2:11">
      <c r="B818" s="79"/>
      <c r="C818" s="80"/>
      <c r="D818" s="80"/>
      <c r="E818" s="80"/>
      <c r="F818" s="80"/>
      <c r="G818" s="80"/>
      <c r="H818" s="80"/>
      <c r="I818" s="80"/>
      <c r="J818" s="80"/>
      <c r="K818" s="80"/>
    </row>
    <row r="819" spans="2:11">
      <c r="B819" s="79"/>
      <c r="C819" s="80"/>
      <c r="D819" s="80"/>
      <c r="E819" s="80"/>
      <c r="F819" s="80"/>
      <c r="G819" s="80"/>
      <c r="H819" s="80"/>
      <c r="I819" s="80"/>
      <c r="J819" s="80"/>
      <c r="K819" s="80"/>
    </row>
    <row r="820" spans="2:11">
      <c r="B820" s="79"/>
      <c r="C820" s="80"/>
      <c r="D820" s="80"/>
      <c r="E820" s="80"/>
      <c r="F820" s="80"/>
      <c r="G820" s="80"/>
      <c r="H820" s="80"/>
      <c r="I820" s="80"/>
      <c r="J820" s="80"/>
      <c r="K820" s="80"/>
    </row>
    <row r="821" spans="2:11">
      <c r="B821" s="79"/>
      <c r="C821" s="80"/>
      <c r="D821" s="80"/>
      <c r="E821" s="80"/>
      <c r="F821" s="80"/>
      <c r="G821" s="80"/>
      <c r="H821" s="80"/>
      <c r="I821" s="80"/>
      <c r="J821" s="80"/>
      <c r="K821" s="80"/>
    </row>
    <row r="822" spans="2:11">
      <c r="B822" s="79"/>
      <c r="C822" s="80"/>
      <c r="D822" s="80"/>
      <c r="E822" s="80"/>
      <c r="F822" s="80"/>
      <c r="G822" s="80"/>
      <c r="H822" s="80"/>
      <c r="I822" s="80"/>
      <c r="J822" s="80"/>
      <c r="K822" s="80"/>
    </row>
    <row r="823" spans="2:11">
      <c r="B823" s="79"/>
      <c r="C823" s="80"/>
      <c r="D823" s="80"/>
      <c r="E823" s="80"/>
      <c r="F823" s="80"/>
      <c r="G823" s="80"/>
      <c r="H823" s="80"/>
      <c r="I823" s="80"/>
      <c r="J823" s="80"/>
      <c r="K823" s="80"/>
    </row>
    <row r="824" spans="2:11">
      <c r="B824" s="79"/>
      <c r="C824" s="80"/>
      <c r="D824" s="80"/>
      <c r="E824" s="80"/>
      <c r="F824" s="80"/>
      <c r="G824" s="80"/>
      <c r="H824" s="80"/>
      <c r="I824" s="80"/>
      <c r="J824" s="80"/>
      <c r="K824" s="80"/>
    </row>
    <row r="825" spans="2:11">
      <c r="B825" s="79"/>
      <c r="C825" s="80"/>
      <c r="D825" s="80"/>
      <c r="E825" s="80"/>
      <c r="F825" s="80"/>
      <c r="G825" s="80"/>
      <c r="H825" s="80"/>
      <c r="I825" s="80"/>
      <c r="J825" s="80"/>
      <c r="K825" s="80"/>
    </row>
    <row r="826" spans="2:11">
      <c r="B826" s="79"/>
      <c r="C826" s="80"/>
      <c r="D826" s="80"/>
      <c r="E826" s="80"/>
      <c r="F826" s="80"/>
      <c r="G826" s="80"/>
      <c r="H826" s="80"/>
      <c r="I826" s="80"/>
      <c r="J826" s="80"/>
      <c r="K826" s="80"/>
    </row>
    <row r="827" spans="2:11">
      <c r="B827" s="79"/>
      <c r="C827" s="80"/>
      <c r="D827" s="80"/>
      <c r="E827" s="80"/>
      <c r="F827" s="80"/>
      <c r="G827" s="80"/>
      <c r="H827" s="80"/>
      <c r="I827" s="80"/>
      <c r="J827" s="80"/>
      <c r="K827" s="80"/>
    </row>
    <row r="828" spans="2:11">
      <c r="B828" s="79"/>
      <c r="C828" s="80"/>
      <c r="D828" s="80"/>
      <c r="E828" s="80"/>
      <c r="F828" s="80"/>
      <c r="G828" s="80"/>
      <c r="H828" s="80"/>
      <c r="I828" s="80"/>
      <c r="J828" s="80"/>
      <c r="K828" s="80"/>
    </row>
    <row r="829" spans="2:11">
      <c r="B829" s="79"/>
      <c r="C829" s="80"/>
      <c r="D829" s="80"/>
      <c r="E829" s="80"/>
      <c r="F829" s="80"/>
      <c r="G829" s="80"/>
      <c r="H829" s="80"/>
      <c r="I829" s="80"/>
      <c r="J829" s="80"/>
      <c r="K829" s="80"/>
    </row>
    <row r="830" spans="2:11">
      <c r="B830" s="79"/>
      <c r="C830" s="80"/>
      <c r="D830" s="80"/>
      <c r="E830" s="80"/>
      <c r="F830" s="80"/>
      <c r="G830" s="80"/>
      <c r="H830" s="80"/>
      <c r="I830" s="80"/>
      <c r="J830" s="80"/>
      <c r="K830" s="80"/>
    </row>
    <row r="831" spans="2:11">
      <c r="B831" s="79"/>
      <c r="C831" s="80"/>
      <c r="D831" s="80"/>
      <c r="E831" s="80"/>
      <c r="F831" s="80"/>
      <c r="G831" s="80"/>
      <c r="H831" s="80"/>
      <c r="I831" s="80"/>
      <c r="J831" s="80"/>
      <c r="K831" s="80"/>
    </row>
    <row r="832" spans="2:11">
      <c r="B832" s="79"/>
      <c r="C832" s="80"/>
      <c r="D832" s="80"/>
      <c r="E832" s="80"/>
      <c r="F832" s="80"/>
      <c r="G832" s="80"/>
      <c r="H832" s="80"/>
      <c r="I832" s="80"/>
      <c r="J832" s="80"/>
      <c r="K832" s="80"/>
    </row>
    <row r="833" spans="2:11">
      <c r="B833" s="79"/>
      <c r="C833" s="80"/>
      <c r="D833" s="80"/>
      <c r="E833" s="80"/>
      <c r="F833" s="80"/>
      <c r="G833" s="80"/>
      <c r="H833" s="80"/>
      <c r="I833" s="80"/>
      <c r="J833" s="80"/>
      <c r="K833" s="80"/>
    </row>
    <row r="834" spans="2:11">
      <c r="B834" s="79"/>
      <c r="C834" s="80"/>
      <c r="D834" s="80"/>
      <c r="E834" s="80"/>
      <c r="F834" s="80"/>
      <c r="G834" s="80"/>
      <c r="H834" s="80"/>
      <c r="I834" s="80"/>
      <c r="J834" s="80"/>
      <c r="K834" s="80"/>
    </row>
    <row r="835" spans="2:11">
      <c r="B835" s="79"/>
      <c r="C835" s="80"/>
      <c r="D835" s="80"/>
      <c r="E835" s="80"/>
      <c r="F835" s="80"/>
      <c r="G835" s="80"/>
      <c r="H835" s="80"/>
      <c r="I835" s="80"/>
      <c r="J835" s="80"/>
      <c r="K835" s="80"/>
    </row>
    <row r="836" spans="2:11">
      <c r="B836" s="79"/>
      <c r="C836" s="80"/>
      <c r="D836" s="80"/>
      <c r="E836" s="80"/>
      <c r="F836" s="80"/>
      <c r="G836" s="80"/>
      <c r="H836" s="80"/>
      <c r="I836" s="80"/>
      <c r="J836" s="80"/>
      <c r="K836" s="80"/>
    </row>
    <row r="837" spans="2:11">
      <c r="B837" s="79"/>
      <c r="C837" s="80"/>
      <c r="D837" s="80"/>
      <c r="E837" s="80"/>
      <c r="F837" s="80"/>
      <c r="G837" s="80"/>
      <c r="H837" s="80"/>
      <c r="I837" s="80"/>
      <c r="J837" s="80"/>
      <c r="K837" s="80"/>
    </row>
    <row r="838" spans="2:11">
      <c r="B838" s="79"/>
      <c r="C838" s="80"/>
      <c r="D838" s="80"/>
      <c r="E838" s="80"/>
      <c r="F838" s="80"/>
      <c r="G838" s="80"/>
      <c r="H838" s="80"/>
      <c r="I838" s="80"/>
      <c r="J838" s="80"/>
      <c r="K838" s="80"/>
    </row>
    <row r="839" spans="2:11">
      <c r="B839" s="79"/>
      <c r="C839" s="80"/>
      <c r="D839" s="80"/>
      <c r="E839" s="80"/>
      <c r="F839" s="80"/>
      <c r="G839" s="80"/>
      <c r="H839" s="80"/>
      <c r="I839" s="80"/>
      <c r="J839" s="80"/>
      <c r="K839" s="80"/>
    </row>
    <row r="840" spans="2:11">
      <c r="B840" s="79"/>
      <c r="C840" s="80"/>
      <c r="D840" s="80"/>
      <c r="E840" s="80"/>
      <c r="F840" s="80"/>
      <c r="G840" s="80"/>
      <c r="H840" s="80"/>
      <c r="I840" s="80"/>
      <c r="J840" s="80"/>
      <c r="K840" s="80"/>
    </row>
    <row r="841" spans="2:11">
      <c r="B841" s="79"/>
      <c r="C841" s="80"/>
      <c r="D841" s="80"/>
      <c r="E841" s="80"/>
      <c r="F841" s="80"/>
      <c r="G841" s="80"/>
      <c r="H841" s="80"/>
      <c r="I841" s="80"/>
      <c r="J841" s="80"/>
      <c r="K841" s="80"/>
    </row>
    <row r="842" spans="2:11">
      <c r="B842" s="79"/>
      <c r="C842" s="80"/>
      <c r="D842" s="80"/>
      <c r="E842" s="80"/>
      <c r="F842" s="80"/>
      <c r="G842" s="80"/>
      <c r="H842" s="80"/>
      <c r="I842" s="80"/>
      <c r="J842" s="80"/>
      <c r="K842" s="80"/>
    </row>
    <row r="843" spans="2:11">
      <c r="B843" s="79"/>
      <c r="C843" s="80"/>
      <c r="D843" s="80"/>
      <c r="E843" s="80"/>
      <c r="F843" s="80"/>
      <c r="G843" s="80"/>
      <c r="H843" s="80"/>
      <c r="I843" s="80"/>
      <c r="J843" s="80"/>
      <c r="K843" s="80"/>
    </row>
    <row r="844" spans="2:11">
      <c r="B844" s="79"/>
      <c r="C844" s="80"/>
      <c r="D844" s="80"/>
      <c r="E844" s="80"/>
      <c r="F844" s="80"/>
      <c r="G844" s="80"/>
      <c r="H844" s="80"/>
      <c r="I844" s="80"/>
      <c r="J844" s="80"/>
      <c r="K844" s="80"/>
    </row>
    <row r="845" spans="2:11">
      <c r="B845" s="79"/>
      <c r="C845" s="80"/>
      <c r="D845" s="80"/>
      <c r="E845" s="80"/>
      <c r="F845" s="80"/>
      <c r="G845" s="80"/>
      <c r="H845" s="80"/>
      <c r="I845" s="80"/>
      <c r="J845" s="80"/>
      <c r="K845" s="80"/>
    </row>
    <row r="846" spans="2:11">
      <c r="B846" s="79"/>
      <c r="C846" s="80"/>
      <c r="D846" s="80"/>
      <c r="E846" s="80"/>
      <c r="F846" s="80"/>
      <c r="G846" s="80"/>
      <c r="H846" s="80"/>
      <c r="I846" s="80"/>
      <c r="J846" s="80"/>
      <c r="K846" s="80"/>
    </row>
    <row r="847" spans="2:11">
      <c r="B847" s="79"/>
      <c r="C847" s="80"/>
      <c r="D847" s="80"/>
      <c r="E847" s="80"/>
      <c r="F847" s="80"/>
      <c r="G847" s="80"/>
      <c r="H847" s="80"/>
      <c r="I847" s="80"/>
      <c r="J847" s="80"/>
      <c r="K847" s="80"/>
    </row>
    <row r="848" spans="2:11">
      <c r="B848" s="79"/>
      <c r="C848" s="80"/>
      <c r="D848" s="80"/>
      <c r="E848" s="80"/>
      <c r="F848" s="80"/>
      <c r="G848" s="80"/>
      <c r="H848" s="80"/>
      <c r="I848" s="80"/>
      <c r="J848" s="80"/>
      <c r="K848" s="80"/>
    </row>
    <row r="849" spans="2:11">
      <c r="B849" s="79"/>
      <c r="C849" s="80"/>
      <c r="D849" s="80"/>
      <c r="E849" s="80"/>
      <c r="F849" s="80"/>
      <c r="G849" s="80"/>
      <c r="H849" s="80"/>
      <c r="I849" s="80"/>
      <c r="J849" s="80"/>
      <c r="K849" s="80"/>
    </row>
    <row r="850" spans="2:11">
      <c r="B850" s="79"/>
      <c r="C850" s="80"/>
      <c r="D850" s="80"/>
      <c r="E850" s="80"/>
      <c r="F850" s="80"/>
      <c r="G850" s="80"/>
      <c r="H850" s="80"/>
      <c r="I850" s="80"/>
      <c r="J850" s="80"/>
      <c r="K850" s="80"/>
    </row>
    <row r="851" spans="2:11">
      <c r="B851" s="79"/>
      <c r="C851" s="80"/>
      <c r="D851" s="80"/>
      <c r="E851" s="80"/>
      <c r="F851" s="80"/>
      <c r="G851" s="80"/>
      <c r="H851" s="80"/>
      <c r="I851" s="80"/>
      <c r="J851" s="80"/>
      <c r="K851" s="80"/>
    </row>
    <row r="852" spans="2:11">
      <c r="B852" s="79"/>
      <c r="C852" s="80"/>
      <c r="D852" s="80"/>
      <c r="E852" s="80"/>
      <c r="F852" s="80"/>
      <c r="G852" s="80"/>
      <c r="H852" s="80"/>
      <c r="I852" s="80"/>
      <c r="J852" s="80"/>
      <c r="K852" s="80"/>
    </row>
    <row r="853" spans="2:11">
      <c r="B853" s="79"/>
      <c r="C853" s="80"/>
      <c r="D853" s="80"/>
      <c r="E853" s="80"/>
      <c r="F853" s="80"/>
      <c r="G853" s="80"/>
      <c r="H853" s="80"/>
      <c r="I853" s="80"/>
      <c r="J853" s="80"/>
      <c r="K853" s="80"/>
    </row>
    <row r="854" spans="2:11">
      <c r="B854" s="79"/>
      <c r="C854" s="80"/>
      <c r="D854" s="80"/>
      <c r="E854" s="80"/>
      <c r="F854" s="80"/>
      <c r="G854" s="80"/>
      <c r="H854" s="80"/>
      <c r="I854" s="80"/>
      <c r="J854" s="80"/>
      <c r="K854" s="80"/>
    </row>
    <row r="855" spans="2:11">
      <c r="B855" s="79"/>
      <c r="C855" s="80"/>
      <c r="D855" s="80"/>
      <c r="E855" s="80"/>
      <c r="F855" s="80"/>
      <c r="G855" s="80"/>
      <c r="H855" s="80"/>
      <c r="I855" s="80"/>
      <c r="J855" s="80"/>
      <c r="K855" s="80"/>
    </row>
    <row r="856" spans="2:11">
      <c r="B856" s="79"/>
      <c r="C856" s="80"/>
      <c r="D856" s="80"/>
      <c r="E856" s="80"/>
      <c r="F856" s="80"/>
      <c r="G856" s="80"/>
      <c r="H856" s="80"/>
      <c r="I856" s="80"/>
      <c r="J856" s="80"/>
      <c r="K856" s="80"/>
    </row>
    <row r="857" spans="2:11">
      <c r="B857" s="79"/>
      <c r="C857" s="80"/>
      <c r="D857" s="80"/>
      <c r="E857" s="80"/>
      <c r="F857" s="80"/>
      <c r="G857" s="80"/>
      <c r="H857" s="80"/>
      <c r="I857" s="80"/>
      <c r="J857" s="80"/>
      <c r="K857" s="80"/>
    </row>
    <row r="858" spans="2:11">
      <c r="B858" s="79"/>
      <c r="C858" s="80"/>
      <c r="D858" s="80"/>
      <c r="E858" s="80"/>
      <c r="F858" s="80"/>
      <c r="G858" s="80"/>
      <c r="H858" s="80"/>
      <c r="I858" s="80"/>
      <c r="J858" s="80"/>
      <c r="K858" s="80"/>
    </row>
    <row r="859" spans="2:11">
      <c r="B859" s="79"/>
      <c r="C859" s="80"/>
      <c r="D859" s="80"/>
      <c r="E859" s="80"/>
      <c r="F859" s="80"/>
      <c r="G859" s="80"/>
      <c r="H859" s="80"/>
      <c r="I859" s="80"/>
      <c r="J859" s="80"/>
      <c r="K859" s="80"/>
    </row>
    <row r="860" spans="2:11">
      <c r="B860" s="79"/>
      <c r="C860" s="80"/>
      <c r="D860" s="80"/>
      <c r="E860" s="80"/>
      <c r="F860" s="80"/>
      <c r="G860" s="80"/>
      <c r="H860" s="80"/>
      <c r="I860" s="80"/>
      <c r="J860" s="80"/>
      <c r="K860" s="80"/>
    </row>
    <row r="861" spans="2:11">
      <c r="B861" s="79"/>
      <c r="C861" s="80"/>
      <c r="D861" s="80"/>
      <c r="E861" s="80"/>
      <c r="F861" s="80"/>
      <c r="G861" s="80"/>
      <c r="H861" s="80"/>
      <c r="I861" s="80"/>
      <c r="J861" s="80"/>
      <c r="K861" s="80"/>
    </row>
    <row r="862" spans="2:11">
      <c r="B862" s="79"/>
      <c r="C862" s="80"/>
      <c r="D862" s="80"/>
      <c r="E862" s="80"/>
      <c r="F862" s="80"/>
      <c r="G862" s="80"/>
      <c r="H862" s="80"/>
      <c r="I862" s="80"/>
      <c r="J862" s="80"/>
      <c r="K862" s="80"/>
    </row>
    <row r="863" spans="2:11">
      <c r="B863" s="79"/>
      <c r="C863" s="80"/>
      <c r="D863" s="80"/>
      <c r="E863" s="80"/>
      <c r="F863" s="80"/>
      <c r="G863" s="80"/>
      <c r="H863" s="80"/>
      <c r="I863" s="80"/>
      <c r="J863" s="80"/>
      <c r="K863" s="80"/>
    </row>
    <row r="864" spans="2:11">
      <c r="B864" s="79"/>
      <c r="C864" s="80"/>
      <c r="D864" s="80"/>
      <c r="E864" s="80"/>
      <c r="F864" s="80"/>
      <c r="G864" s="80"/>
      <c r="H864" s="80"/>
      <c r="I864" s="80"/>
      <c r="J864" s="80"/>
      <c r="K864" s="80"/>
    </row>
    <row r="865" spans="2:11">
      <c r="B865" s="79"/>
      <c r="C865" s="80"/>
      <c r="D865" s="80"/>
      <c r="E865" s="80"/>
      <c r="F865" s="80"/>
      <c r="G865" s="80"/>
      <c r="H865" s="80"/>
      <c r="I865" s="80"/>
      <c r="J865" s="80"/>
      <c r="K865" s="80"/>
    </row>
    <row r="866" spans="2:11">
      <c r="B866" s="79"/>
      <c r="C866" s="80"/>
      <c r="D866" s="80"/>
      <c r="E866" s="80"/>
      <c r="F866" s="80"/>
      <c r="G866" s="80"/>
      <c r="H866" s="80"/>
      <c r="I866" s="80"/>
      <c r="J866" s="80"/>
      <c r="K866" s="80"/>
    </row>
    <row r="867" spans="2:11">
      <c r="B867" s="79"/>
      <c r="C867" s="80"/>
      <c r="D867" s="80"/>
      <c r="E867" s="80"/>
      <c r="F867" s="80"/>
      <c r="G867" s="80"/>
      <c r="H867" s="80"/>
      <c r="I867" s="80"/>
      <c r="J867" s="80"/>
      <c r="K867" s="80"/>
    </row>
    <row r="868" spans="2:11">
      <c r="B868" s="79"/>
      <c r="C868" s="80"/>
      <c r="D868" s="80"/>
      <c r="E868" s="80"/>
      <c r="F868" s="80"/>
      <c r="G868" s="80"/>
      <c r="H868" s="80"/>
      <c r="I868" s="80"/>
      <c r="J868" s="80"/>
      <c r="K868" s="80"/>
    </row>
    <row r="869" spans="2:11">
      <c r="B869" s="79"/>
      <c r="C869" s="80"/>
      <c r="D869" s="80"/>
      <c r="E869" s="80"/>
      <c r="F869" s="80"/>
      <c r="G869" s="80"/>
      <c r="H869" s="80"/>
      <c r="I869" s="80"/>
      <c r="J869" s="80"/>
      <c r="K869" s="80"/>
    </row>
    <row r="870" spans="2:11">
      <c r="B870" s="79"/>
      <c r="C870" s="80"/>
      <c r="D870" s="80"/>
      <c r="E870" s="80"/>
      <c r="F870" s="80"/>
      <c r="G870" s="80"/>
      <c r="H870" s="80"/>
      <c r="I870" s="80"/>
      <c r="J870" s="80"/>
      <c r="K870" s="80"/>
    </row>
    <row r="871" spans="2:11">
      <c r="B871" s="79"/>
      <c r="C871" s="80"/>
      <c r="D871" s="80"/>
      <c r="E871" s="80"/>
      <c r="F871" s="80"/>
      <c r="G871" s="80"/>
      <c r="H871" s="80"/>
      <c r="I871" s="80"/>
      <c r="J871" s="80"/>
      <c r="K871" s="80"/>
    </row>
    <row r="872" spans="2:11">
      <c r="B872" s="79"/>
      <c r="C872" s="80"/>
      <c r="D872" s="80"/>
      <c r="E872" s="80"/>
      <c r="F872" s="80"/>
      <c r="G872" s="80"/>
      <c r="H872" s="80"/>
      <c r="I872" s="80"/>
      <c r="J872" s="80"/>
      <c r="K872" s="80"/>
    </row>
    <row r="873" spans="2:11">
      <c r="B873" s="79"/>
      <c r="C873" s="80"/>
      <c r="D873" s="80"/>
      <c r="E873" s="80"/>
      <c r="F873" s="80"/>
      <c r="G873" s="80"/>
      <c r="H873" s="80"/>
      <c r="I873" s="80"/>
      <c r="J873" s="80"/>
      <c r="K873" s="80"/>
    </row>
    <row r="874" spans="2:11">
      <c r="B874" s="79"/>
      <c r="C874" s="80"/>
      <c r="D874" s="80"/>
      <c r="E874" s="80"/>
      <c r="F874" s="80"/>
      <c r="G874" s="80"/>
      <c r="H874" s="80"/>
      <c r="I874" s="80"/>
      <c r="J874" s="80"/>
      <c r="K874" s="80"/>
    </row>
    <row r="875" spans="2:11">
      <c r="B875" s="79"/>
      <c r="C875" s="80"/>
      <c r="D875" s="80"/>
      <c r="E875" s="80"/>
      <c r="F875" s="80"/>
      <c r="G875" s="80"/>
      <c r="H875" s="80"/>
      <c r="I875" s="80"/>
      <c r="J875" s="80"/>
      <c r="K875" s="80"/>
    </row>
    <row r="876" spans="2:11">
      <c r="B876" s="79"/>
      <c r="C876" s="80"/>
      <c r="D876" s="80"/>
      <c r="E876" s="80"/>
      <c r="F876" s="80"/>
      <c r="G876" s="80"/>
      <c r="H876" s="80"/>
      <c r="I876" s="80"/>
      <c r="J876" s="80"/>
      <c r="K876" s="80"/>
    </row>
    <row r="877" spans="2:11">
      <c r="B877" s="79"/>
      <c r="C877" s="80"/>
      <c r="D877" s="80"/>
      <c r="E877" s="80"/>
      <c r="F877" s="80"/>
      <c r="G877" s="80"/>
      <c r="H877" s="80"/>
      <c r="I877" s="80"/>
      <c r="J877" s="80"/>
      <c r="K877" s="80"/>
    </row>
    <row r="878" spans="2:11">
      <c r="B878" s="79"/>
      <c r="C878" s="80"/>
      <c r="D878" s="80"/>
      <c r="E878" s="80"/>
      <c r="F878" s="80"/>
      <c r="G878" s="80"/>
      <c r="H878" s="80"/>
      <c r="I878" s="80"/>
      <c r="J878" s="80"/>
      <c r="K878" s="80"/>
    </row>
    <row r="879" spans="2:11">
      <c r="B879" s="79"/>
      <c r="C879" s="80"/>
      <c r="D879" s="80"/>
      <c r="E879" s="80"/>
      <c r="F879" s="80"/>
      <c r="G879" s="80"/>
      <c r="H879" s="80"/>
      <c r="I879" s="80"/>
      <c r="J879" s="80"/>
      <c r="K879" s="80"/>
    </row>
    <row r="880" spans="2:11">
      <c r="B880" s="79"/>
      <c r="C880" s="80"/>
      <c r="D880" s="80"/>
      <c r="E880" s="80"/>
      <c r="F880" s="80"/>
      <c r="G880" s="80"/>
      <c r="H880" s="80"/>
      <c r="I880" s="80"/>
      <c r="J880" s="80"/>
      <c r="K880" s="80"/>
    </row>
    <row r="881" spans="2:11">
      <c r="B881" s="79"/>
      <c r="C881" s="80"/>
      <c r="D881" s="80"/>
      <c r="E881" s="80"/>
      <c r="F881" s="80"/>
      <c r="G881" s="80"/>
      <c r="H881" s="80"/>
      <c r="I881" s="80"/>
      <c r="J881" s="80"/>
      <c r="K881" s="80"/>
    </row>
    <row r="882" spans="2:11">
      <c r="B882" s="79"/>
      <c r="C882" s="80"/>
      <c r="D882" s="80"/>
      <c r="E882" s="80"/>
      <c r="F882" s="80"/>
      <c r="G882" s="80"/>
      <c r="H882" s="80"/>
      <c r="I882" s="80"/>
      <c r="J882" s="80"/>
      <c r="K882" s="80"/>
    </row>
    <row r="883" spans="2:11">
      <c r="B883" s="79"/>
      <c r="C883" s="80"/>
      <c r="D883" s="80"/>
      <c r="E883" s="80"/>
      <c r="F883" s="80"/>
      <c r="G883" s="80"/>
      <c r="H883" s="80"/>
      <c r="I883" s="80"/>
      <c r="J883" s="80"/>
      <c r="K883" s="80"/>
    </row>
    <row r="884" spans="2:11">
      <c r="B884" s="79"/>
      <c r="C884" s="80"/>
      <c r="D884" s="80"/>
      <c r="E884" s="80"/>
      <c r="F884" s="80"/>
      <c r="G884" s="80"/>
      <c r="H884" s="80"/>
      <c r="I884" s="80"/>
      <c r="J884" s="80"/>
      <c r="K884" s="80"/>
    </row>
    <row r="885" spans="2:11">
      <c r="B885" s="79"/>
      <c r="C885" s="80"/>
      <c r="D885" s="80"/>
      <c r="E885" s="80"/>
      <c r="F885" s="80"/>
      <c r="G885" s="80"/>
      <c r="H885" s="80"/>
      <c r="I885" s="80"/>
      <c r="J885" s="80"/>
      <c r="K885" s="80"/>
    </row>
    <row r="886" spans="2:11">
      <c r="B886" s="79"/>
      <c r="C886" s="80"/>
      <c r="D886" s="80"/>
      <c r="E886" s="80"/>
      <c r="F886" s="80"/>
      <c r="G886" s="80"/>
      <c r="H886" s="80"/>
      <c r="I886" s="80"/>
      <c r="J886" s="80"/>
      <c r="K886" s="80"/>
    </row>
    <row r="887" spans="2:11">
      <c r="B887" s="79"/>
      <c r="C887" s="80"/>
      <c r="D887" s="80"/>
      <c r="E887" s="80"/>
      <c r="F887" s="80"/>
      <c r="G887" s="80"/>
      <c r="H887" s="80"/>
      <c r="I887" s="80"/>
      <c r="J887" s="80"/>
      <c r="K887" s="80"/>
    </row>
    <row r="888" spans="2:11">
      <c r="B888" s="79"/>
      <c r="C888" s="80"/>
      <c r="D888" s="80"/>
      <c r="E888" s="80"/>
      <c r="F888" s="80"/>
      <c r="G888" s="80"/>
      <c r="H888" s="80"/>
      <c r="I888" s="80"/>
      <c r="J888" s="80"/>
      <c r="K888" s="80"/>
    </row>
    <row r="889" spans="2:11">
      <c r="B889" s="79"/>
      <c r="C889" s="80"/>
      <c r="D889" s="80"/>
      <c r="E889" s="80"/>
      <c r="F889" s="80"/>
      <c r="G889" s="80"/>
      <c r="H889" s="80"/>
      <c r="I889" s="80"/>
      <c r="J889" s="80"/>
      <c r="K889" s="80"/>
    </row>
    <row r="890" spans="2:11">
      <c r="B890" s="79"/>
      <c r="C890" s="80"/>
      <c r="D890" s="80"/>
      <c r="E890" s="80"/>
      <c r="F890" s="80"/>
      <c r="G890" s="80"/>
      <c r="H890" s="80"/>
      <c r="I890" s="80"/>
      <c r="J890" s="80"/>
      <c r="K890" s="80"/>
    </row>
    <row r="891" spans="2:11">
      <c r="B891" s="79"/>
      <c r="C891" s="80"/>
      <c r="D891" s="80"/>
      <c r="E891" s="80"/>
      <c r="F891" s="80"/>
      <c r="G891" s="80"/>
      <c r="H891" s="80"/>
      <c r="I891" s="80"/>
      <c r="J891" s="80"/>
      <c r="K891" s="80"/>
    </row>
    <row r="892" spans="2:11">
      <c r="B892" s="79"/>
      <c r="C892" s="80"/>
      <c r="D892" s="80"/>
      <c r="E892" s="80"/>
      <c r="F892" s="80"/>
      <c r="G892" s="80"/>
      <c r="H892" s="80"/>
      <c r="I892" s="80"/>
      <c r="J892" s="80"/>
      <c r="K892" s="80"/>
    </row>
    <row r="893" spans="2:11">
      <c r="B893" s="79"/>
      <c r="C893" s="80"/>
      <c r="D893" s="80"/>
      <c r="E893" s="80"/>
      <c r="F893" s="80"/>
      <c r="G893" s="80"/>
      <c r="H893" s="80"/>
      <c r="I893" s="80"/>
      <c r="J893" s="80"/>
      <c r="K893" s="80"/>
    </row>
    <row r="894" spans="2:11">
      <c r="B894" s="79"/>
      <c r="C894" s="80"/>
      <c r="D894" s="80"/>
      <c r="E894" s="80"/>
      <c r="F894" s="80"/>
      <c r="G894" s="80"/>
      <c r="H894" s="80"/>
      <c r="I894" s="80"/>
      <c r="J894" s="80"/>
      <c r="K894" s="80"/>
    </row>
    <row r="895" spans="2:11">
      <c r="B895" s="79"/>
      <c r="C895" s="80"/>
      <c r="D895" s="80"/>
      <c r="E895" s="80"/>
      <c r="F895" s="80"/>
      <c r="G895" s="80"/>
      <c r="H895" s="80"/>
      <c r="I895" s="80"/>
      <c r="J895" s="80"/>
      <c r="K895" s="80"/>
    </row>
    <row r="896" spans="2:11">
      <c r="B896" s="79"/>
      <c r="C896" s="80"/>
      <c r="D896" s="80"/>
      <c r="E896" s="80"/>
      <c r="F896" s="80"/>
      <c r="G896" s="80"/>
      <c r="H896" s="80"/>
      <c r="I896" s="80"/>
      <c r="J896" s="80"/>
      <c r="K896" s="80"/>
    </row>
    <row r="897" spans="2:11">
      <c r="B897" s="79"/>
      <c r="C897" s="80"/>
      <c r="D897" s="80"/>
      <c r="E897" s="80"/>
      <c r="F897" s="80"/>
      <c r="G897" s="80"/>
      <c r="H897" s="80"/>
      <c r="I897" s="80"/>
      <c r="J897" s="80"/>
      <c r="K897" s="80"/>
    </row>
    <row r="898" spans="2:11">
      <c r="B898" s="79"/>
      <c r="C898" s="80"/>
      <c r="D898" s="80"/>
      <c r="E898" s="80"/>
      <c r="F898" s="80"/>
      <c r="G898" s="80"/>
      <c r="H898" s="80"/>
      <c r="I898" s="80"/>
      <c r="J898" s="80"/>
      <c r="K898" s="80"/>
    </row>
    <row r="899" spans="2:11">
      <c r="B899" s="79"/>
      <c r="C899" s="80"/>
      <c r="D899" s="80"/>
      <c r="E899" s="80"/>
      <c r="F899" s="80"/>
      <c r="G899" s="80"/>
      <c r="H899" s="80"/>
      <c r="I899" s="80"/>
      <c r="J899" s="80"/>
      <c r="K899" s="80"/>
    </row>
    <row r="900" spans="2:11">
      <c r="B900" s="79"/>
      <c r="C900" s="80"/>
      <c r="D900" s="80"/>
      <c r="E900" s="80"/>
      <c r="F900" s="80"/>
      <c r="G900" s="80"/>
      <c r="H900" s="80"/>
      <c r="I900" s="80"/>
      <c r="J900" s="80"/>
      <c r="K900" s="80"/>
    </row>
    <row r="901" spans="2:11">
      <c r="B901" s="79"/>
      <c r="C901" s="80"/>
      <c r="D901" s="80"/>
      <c r="E901" s="80"/>
      <c r="F901" s="80"/>
      <c r="G901" s="80"/>
      <c r="H901" s="80"/>
      <c r="I901" s="80"/>
      <c r="J901" s="80"/>
      <c r="K901" s="80"/>
    </row>
    <row r="902" spans="2:11">
      <c r="B902" s="79"/>
      <c r="C902" s="80"/>
      <c r="D902" s="80"/>
      <c r="E902" s="80"/>
      <c r="F902" s="80"/>
      <c r="G902" s="80"/>
      <c r="H902" s="80"/>
      <c r="I902" s="80"/>
      <c r="J902" s="80"/>
      <c r="K902" s="80"/>
    </row>
    <row r="903" spans="2:11">
      <c r="B903" s="79"/>
      <c r="C903" s="80"/>
      <c r="D903" s="80"/>
      <c r="E903" s="80"/>
      <c r="F903" s="80"/>
      <c r="G903" s="80"/>
      <c r="H903" s="80"/>
      <c r="I903" s="80"/>
      <c r="J903" s="80"/>
      <c r="K903" s="80"/>
    </row>
    <row r="904" spans="2:11">
      <c r="B904" s="79"/>
      <c r="C904" s="80"/>
      <c r="D904" s="80"/>
      <c r="E904" s="80"/>
      <c r="F904" s="80"/>
      <c r="G904" s="80"/>
      <c r="H904" s="80"/>
      <c r="I904" s="80"/>
      <c r="J904" s="80"/>
      <c r="K904" s="80"/>
    </row>
    <row r="905" spans="2:11">
      <c r="B905" s="79"/>
      <c r="C905" s="80"/>
      <c r="D905" s="80"/>
      <c r="E905" s="80"/>
      <c r="F905" s="80"/>
      <c r="G905" s="80"/>
      <c r="H905" s="80"/>
      <c r="I905" s="80"/>
      <c r="J905" s="80"/>
      <c r="K905" s="80"/>
    </row>
    <row r="906" spans="2:11">
      <c r="B906" s="79"/>
      <c r="C906" s="80"/>
      <c r="D906" s="80"/>
      <c r="E906" s="80"/>
      <c r="F906" s="80"/>
      <c r="G906" s="80"/>
      <c r="H906" s="80"/>
      <c r="I906" s="80"/>
      <c r="J906" s="80"/>
      <c r="K906" s="80"/>
    </row>
    <row r="907" spans="2:11">
      <c r="B907" s="79"/>
      <c r="C907" s="80"/>
      <c r="D907" s="80"/>
      <c r="E907" s="80"/>
      <c r="F907" s="80"/>
      <c r="G907" s="80"/>
      <c r="H907" s="80"/>
      <c r="I907" s="80"/>
      <c r="J907" s="80"/>
      <c r="K907" s="80"/>
    </row>
    <row r="908" spans="2:11">
      <c r="B908" s="79"/>
      <c r="C908" s="80"/>
      <c r="D908" s="80"/>
      <c r="E908" s="80"/>
      <c r="F908" s="80"/>
      <c r="G908" s="80"/>
      <c r="H908" s="80"/>
      <c r="I908" s="80"/>
      <c r="J908" s="80"/>
      <c r="K908" s="80"/>
    </row>
    <row r="909" spans="2:11">
      <c r="B909" s="79"/>
      <c r="C909" s="80"/>
      <c r="D909" s="80"/>
      <c r="E909" s="80"/>
      <c r="F909" s="80"/>
      <c r="G909" s="80"/>
      <c r="H909" s="80"/>
      <c r="I909" s="80"/>
      <c r="J909" s="80"/>
      <c r="K909" s="80"/>
    </row>
    <row r="910" spans="2:11">
      <c r="B910" s="79"/>
      <c r="C910" s="80"/>
      <c r="D910" s="80"/>
      <c r="E910" s="80"/>
      <c r="F910" s="80"/>
      <c r="G910" s="80"/>
      <c r="H910" s="80"/>
      <c r="I910" s="80"/>
      <c r="J910" s="80"/>
      <c r="K910" s="80"/>
    </row>
    <row r="911" spans="2:11">
      <c r="B911" s="79"/>
      <c r="C911" s="80"/>
      <c r="D911" s="80"/>
      <c r="E911" s="80"/>
      <c r="F911" s="80"/>
      <c r="G911" s="80"/>
      <c r="H911" s="80"/>
      <c r="I911" s="80"/>
      <c r="J911" s="80"/>
      <c r="K911" s="80"/>
    </row>
    <row r="912" spans="2:11">
      <c r="B912" s="79"/>
      <c r="C912" s="80"/>
      <c r="D912" s="80"/>
      <c r="E912" s="80"/>
      <c r="F912" s="80"/>
      <c r="G912" s="80"/>
      <c r="H912" s="80"/>
      <c r="I912" s="80"/>
      <c r="J912" s="80"/>
      <c r="K912" s="80"/>
    </row>
    <row r="913" spans="2:11">
      <c r="B913" s="79"/>
      <c r="C913" s="80"/>
      <c r="D913" s="80"/>
      <c r="E913" s="80"/>
      <c r="F913" s="80"/>
      <c r="G913" s="80"/>
      <c r="H913" s="80"/>
      <c r="I913" s="80"/>
      <c r="J913" s="80"/>
      <c r="K913" s="80"/>
    </row>
    <row r="914" spans="2:11">
      <c r="B914" s="79"/>
      <c r="C914" s="80"/>
      <c r="D914" s="80"/>
      <c r="E914" s="80"/>
      <c r="F914" s="80"/>
      <c r="G914" s="80"/>
      <c r="H914" s="80"/>
      <c r="I914" s="80"/>
      <c r="J914" s="80"/>
      <c r="K914" s="80"/>
    </row>
    <row r="915" spans="2:11">
      <c r="B915" s="79"/>
      <c r="C915" s="80"/>
      <c r="D915" s="80"/>
      <c r="E915" s="80"/>
      <c r="F915" s="80"/>
      <c r="G915" s="80"/>
      <c r="H915" s="80"/>
      <c r="I915" s="80"/>
      <c r="J915" s="80"/>
      <c r="K915" s="80"/>
    </row>
    <row r="916" spans="2:11">
      <c r="B916" s="79"/>
      <c r="C916" s="80"/>
      <c r="D916" s="80"/>
      <c r="E916" s="80"/>
      <c r="F916" s="80"/>
      <c r="G916" s="80"/>
      <c r="H916" s="80"/>
      <c r="I916" s="80"/>
      <c r="J916" s="80"/>
      <c r="K916" s="80"/>
    </row>
    <row r="917" spans="2:11">
      <c r="B917" s="79"/>
      <c r="C917" s="80"/>
      <c r="D917" s="80"/>
      <c r="E917" s="80"/>
      <c r="F917" s="80"/>
      <c r="G917" s="80"/>
      <c r="H917" s="80"/>
      <c r="I917" s="80"/>
      <c r="J917" s="80"/>
      <c r="K917" s="80"/>
    </row>
    <row r="918" spans="2:11">
      <c r="B918" s="79"/>
      <c r="C918" s="80"/>
      <c r="D918" s="80"/>
      <c r="E918" s="80"/>
      <c r="F918" s="80"/>
      <c r="G918" s="80"/>
      <c r="H918" s="80"/>
      <c r="I918" s="80"/>
      <c r="J918" s="80"/>
      <c r="K918" s="80"/>
    </row>
    <row r="919" spans="2:11">
      <c r="B919" s="79"/>
      <c r="C919" s="80"/>
      <c r="D919" s="80"/>
      <c r="E919" s="80"/>
      <c r="F919" s="80"/>
      <c r="G919" s="80"/>
      <c r="H919" s="80"/>
      <c r="I919" s="80"/>
      <c r="J919" s="80"/>
      <c r="K919" s="80"/>
    </row>
    <row r="920" spans="2:11">
      <c r="B920" s="79"/>
      <c r="C920" s="80"/>
      <c r="D920" s="80"/>
      <c r="E920" s="80"/>
      <c r="F920" s="80"/>
      <c r="G920" s="80"/>
      <c r="H920" s="80"/>
      <c r="I920" s="80"/>
      <c r="J920" s="80"/>
      <c r="K920" s="80"/>
    </row>
    <row r="921" spans="2:11">
      <c r="B921" s="79"/>
      <c r="C921" s="80"/>
      <c r="D921" s="80"/>
      <c r="E921" s="80"/>
      <c r="F921" s="80"/>
      <c r="G921" s="80"/>
      <c r="H921" s="80"/>
      <c r="I921" s="80"/>
      <c r="J921" s="80"/>
      <c r="K921" s="80"/>
    </row>
    <row r="922" spans="2:11">
      <c r="B922" s="79"/>
      <c r="C922" s="80"/>
      <c r="D922" s="80"/>
      <c r="E922" s="80"/>
      <c r="F922" s="80"/>
      <c r="G922" s="80"/>
      <c r="H922" s="80"/>
      <c r="I922" s="80"/>
      <c r="J922" s="80"/>
      <c r="K922" s="80"/>
    </row>
    <row r="923" spans="2:11">
      <c r="B923" s="79"/>
      <c r="C923" s="80"/>
      <c r="D923" s="80"/>
      <c r="E923" s="80"/>
      <c r="F923" s="80"/>
      <c r="G923" s="80"/>
      <c r="H923" s="80"/>
      <c r="I923" s="80"/>
      <c r="J923" s="80"/>
      <c r="K923" s="80"/>
    </row>
    <row r="924" spans="2:11">
      <c r="B924" s="79"/>
      <c r="C924" s="80"/>
      <c r="D924" s="80"/>
      <c r="E924" s="80"/>
      <c r="F924" s="80"/>
      <c r="G924" s="80"/>
      <c r="H924" s="80"/>
      <c r="I924" s="80"/>
      <c r="J924" s="80"/>
      <c r="K924" s="80"/>
    </row>
    <row r="925" spans="2:11">
      <c r="B925" s="79"/>
      <c r="C925" s="80"/>
      <c r="D925" s="80"/>
      <c r="E925" s="80"/>
      <c r="F925" s="80"/>
      <c r="G925" s="80"/>
      <c r="H925" s="80"/>
      <c r="I925" s="80"/>
      <c r="J925" s="80"/>
      <c r="K925" s="80"/>
    </row>
    <row r="926" spans="2:11">
      <c r="B926" s="79"/>
      <c r="C926" s="80"/>
      <c r="D926" s="80"/>
      <c r="E926" s="80"/>
      <c r="F926" s="80"/>
      <c r="G926" s="80"/>
      <c r="H926" s="80"/>
      <c r="I926" s="80"/>
      <c r="J926" s="80"/>
      <c r="K926" s="80"/>
    </row>
    <row r="927" spans="2:11">
      <c r="B927" s="79"/>
      <c r="C927" s="80"/>
      <c r="D927" s="80"/>
      <c r="E927" s="80"/>
      <c r="F927" s="80"/>
      <c r="G927" s="80"/>
      <c r="H927" s="80"/>
      <c r="I927" s="80"/>
      <c r="J927" s="80"/>
      <c r="K927" s="80"/>
    </row>
    <row r="928" spans="2:11">
      <c r="B928" s="79"/>
      <c r="C928" s="80"/>
      <c r="D928" s="80"/>
      <c r="E928" s="80"/>
      <c r="F928" s="80"/>
      <c r="G928" s="80"/>
      <c r="H928" s="80"/>
      <c r="I928" s="80"/>
      <c r="J928" s="80"/>
      <c r="K928" s="80"/>
    </row>
    <row r="929" spans="2:11">
      <c r="B929" s="79"/>
      <c r="C929" s="80"/>
      <c r="D929" s="80"/>
      <c r="E929" s="80"/>
      <c r="F929" s="80"/>
      <c r="G929" s="80"/>
      <c r="H929" s="80"/>
      <c r="I929" s="80"/>
      <c r="J929" s="80"/>
      <c r="K929" s="80"/>
    </row>
    <row r="930" spans="2:11">
      <c r="B930" s="79"/>
      <c r="C930" s="80"/>
      <c r="D930" s="80"/>
      <c r="E930" s="80"/>
      <c r="F930" s="80"/>
      <c r="G930" s="80"/>
      <c r="H930" s="80"/>
      <c r="I930" s="80"/>
      <c r="J930" s="80"/>
      <c r="K930" s="80"/>
    </row>
    <row r="931" spans="2:11">
      <c r="B931" s="79"/>
      <c r="C931" s="80"/>
      <c r="D931" s="80"/>
      <c r="E931" s="80"/>
      <c r="F931" s="80"/>
      <c r="G931" s="80"/>
      <c r="H931" s="80"/>
      <c r="I931" s="80"/>
      <c r="J931" s="80"/>
      <c r="K931" s="80"/>
    </row>
    <row r="932" spans="2:11">
      <c r="B932" s="79"/>
      <c r="C932" s="80"/>
      <c r="D932" s="80"/>
      <c r="E932" s="80"/>
      <c r="F932" s="80"/>
      <c r="G932" s="80"/>
      <c r="H932" s="80"/>
      <c r="I932" s="80"/>
      <c r="J932" s="80"/>
      <c r="K932" s="80"/>
    </row>
    <row r="933" spans="2:11">
      <c r="B933" s="79"/>
      <c r="C933" s="80"/>
      <c r="D933" s="80"/>
      <c r="E933" s="80"/>
      <c r="F933" s="80"/>
      <c r="G933" s="80"/>
      <c r="H933" s="80"/>
      <c r="I933" s="80"/>
      <c r="J933" s="80"/>
      <c r="K933" s="80"/>
    </row>
    <row r="934" spans="2:11">
      <c r="B934" s="79"/>
      <c r="C934" s="80"/>
      <c r="D934" s="80"/>
      <c r="E934" s="80"/>
      <c r="F934" s="80"/>
      <c r="G934" s="80"/>
      <c r="H934" s="80"/>
      <c r="I934" s="80"/>
      <c r="J934" s="80"/>
      <c r="K934" s="80"/>
    </row>
    <row r="935" spans="2:11">
      <c r="B935" s="79"/>
      <c r="C935" s="80"/>
      <c r="D935" s="80"/>
      <c r="E935" s="80"/>
      <c r="F935" s="80"/>
      <c r="G935" s="80"/>
      <c r="H935" s="80"/>
      <c r="I935" s="80"/>
      <c r="J935" s="80"/>
      <c r="K935" s="80"/>
    </row>
    <row r="936" spans="2:11">
      <c r="B936" s="79"/>
      <c r="C936" s="80"/>
      <c r="D936" s="80"/>
      <c r="E936" s="80"/>
      <c r="F936" s="80"/>
      <c r="G936" s="80"/>
      <c r="H936" s="80"/>
      <c r="I936" s="80"/>
      <c r="J936" s="80"/>
      <c r="K936" s="80"/>
    </row>
    <row r="937" spans="2:11">
      <c r="B937" s="79"/>
      <c r="C937" s="80"/>
      <c r="D937" s="80"/>
      <c r="E937" s="80"/>
      <c r="F937" s="80"/>
      <c r="G937" s="80"/>
      <c r="H937" s="80"/>
      <c r="I937" s="80"/>
      <c r="J937" s="80"/>
      <c r="K937" s="80"/>
    </row>
    <row r="938" spans="2:11">
      <c r="B938" s="79"/>
      <c r="C938" s="80"/>
      <c r="D938" s="80"/>
      <c r="E938" s="80"/>
      <c r="F938" s="80"/>
      <c r="G938" s="80"/>
      <c r="H938" s="80"/>
      <c r="I938" s="80"/>
      <c r="J938" s="80"/>
      <c r="K938" s="80"/>
    </row>
    <row r="939" spans="2:11">
      <c r="B939" s="79"/>
      <c r="C939" s="80"/>
      <c r="D939" s="80"/>
      <c r="E939" s="80"/>
      <c r="F939" s="80"/>
      <c r="G939" s="80"/>
      <c r="H939" s="80"/>
      <c r="I939" s="80"/>
      <c r="J939" s="80"/>
      <c r="K939" s="80"/>
    </row>
    <row r="940" spans="2:11">
      <c r="B940" s="79"/>
      <c r="C940" s="80"/>
      <c r="D940" s="80"/>
      <c r="E940" s="80"/>
      <c r="F940" s="80"/>
      <c r="G940" s="80"/>
      <c r="H940" s="80"/>
      <c r="I940" s="80"/>
      <c r="J940" s="80"/>
      <c r="K940" s="80"/>
    </row>
    <row r="941" spans="2:11">
      <c r="B941" s="79"/>
      <c r="C941" s="80"/>
      <c r="D941" s="80"/>
      <c r="E941" s="80"/>
      <c r="F941" s="80"/>
      <c r="G941" s="80"/>
      <c r="H941" s="80"/>
      <c r="I941" s="80"/>
      <c r="J941" s="80"/>
      <c r="K941" s="80"/>
    </row>
    <row r="942" spans="2:11">
      <c r="B942" s="79"/>
      <c r="C942" s="80"/>
      <c r="D942" s="80"/>
      <c r="E942" s="80"/>
      <c r="F942" s="80"/>
      <c r="G942" s="80"/>
      <c r="H942" s="80"/>
      <c r="I942" s="80"/>
      <c r="J942" s="80"/>
      <c r="K942" s="80"/>
    </row>
    <row r="943" spans="2:11">
      <c r="B943" s="79"/>
      <c r="C943" s="80"/>
      <c r="D943" s="80"/>
      <c r="E943" s="80"/>
      <c r="F943" s="80"/>
      <c r="G943" s="80"/>
      <c r="H943" s="80"/>
      <c r="I943" s="80"/>
      <c r="J943" s="80"/>
      <c r="K943" s="80"/>
    </row>
    <row r="944" spans="2:11">
      <c r="B944" s="79"/>
      <c r="C944" s="80"/>
      <c r="D944" s="80"/>
      <c r="E944" s="80"/>
      <c r="F944" s="80"/>
      <c r="G944" s="80"/>
      <c r="H944" s="80"/>
      <c r="I944" s="80"/>
      <c r="J944" s="80"/>
      <c r="K944" s="80"/>
    </row>
  </sheetData>
  <mergeCells count="4">
    <mergeCell ref="B3:K3"/>
    <mergeCell ref="B4:K4"/>
    <mergeCell ref="B5:K5"/>
    <mergeCell ref="B7:K7"/>
  </mergeCells>
  <printOptions horizontalCentered="1"/>
  <pageMargins left="0.25" right="0.25" top="1" bottom="1" header="0.65" footer="0.5"/>
  <pageSetup scale="82" orientation="landscape" horizontalDpi="1200" verticalDpi="1200" r:id="rId1"/>
  <headerFooter alignWithMargins="0">
    <oddHeader xml:space="preserve">&amp;R&amp;16AEPTCo - SPP Formula Rate
Trued-Up NITS Rates
Page: &amp;P of &amp;N
</oddHeader>
    <oddFooter xml:space="preserve">&amp;C &amp;R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4"/>
  <sheetViews>
    <sheetView topLeftCell="A19" zoomScale="90" zoomScaleNormal="90" zoomScaleSheetLayoutView="90" workbookViewId="0">
      <selection activeCell="G29" sqref="G29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4.85546875" style="1" bestFit="1" customWidth="1"/>
    <col min="8" max="8" width="2.7109375" style="1" customWidth="1"/>
    <col min="9" max="9" width="18" style="1" bestFit="1" customWidth="1"/>
    <col min="10" max="10" width="2.5703125" style="1" customWidth="1"/>
    <col min="11" max="11" width="17.7109375" style="1" customWidth="1"/>
    <col min="12" max="12" width="11.42578125" style="1" customWidth="1"/>
    <col min="13" max="13" width="22.85546875" style="1" customWidth="1"/>
    <col min="14" max="14" width="13.7109375" style="1" customWidth="1"/>
    <col min="15" max="15" width="13.85546875" style="1" customWidth="1"/>
    <col min="16" max="16" width="11.42578125" style="1"/>
    <col min="17" max="17" width="14.5703125" style="1" customWidth="1"/>
    <col min="18" max="16384" width="11.42578125" style="1"/>
  </cols>
  <sheetData>
    <row r="1" spans="1:2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2"/>
      <c r="L1" s="132">
        <f>+'[4]OKT Historic TCOS'!O2</f>
        <v>2018</v>
      </c>
    </row>
    <row r="2" spans="1:21">
      <c r="B2" s="4"/>
      <c r="C2" s="5"/>
      <c r="D2" s="5"/>
      <c r="E2" s="5"/>
      <c r="F2" s="5"/>
      <c r="G2" s="5"/>
      <c r="H2" s="5"/>
      <c r="I2" s="5"/>
      <c r="J2" s="5"/>
      <c r="K2" s="2"/>
    </row>
    <row r="3" spans="1:21">
      <c r="B3" s="328" t="s">
        <v>0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2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1:21">
      <c r="B5" s="328" t="str">
        <f>"For Calendar Year "&amp;L1-1&amp;""</f>
        <v>For Calendar Year 2017</v>
      </c>
      <c r="C5" s="328"/>
      <c r="D5" s="328"/>
      <c r="E5" s="328"/>
      <c r="F5" s="328"/>
      <c r="G5" s="328"/>
      <c r="H5" s="328"/>
      <c r="I5" s="328"/>
      <c r="J5" s="328"/>
      <c r="K5" s="328"/>
    </row>
    <row r="6" spans="1:21">
      <c r="B6" s="1"/>
      <c r="C6" s="13"/>
      <c r="D6" s="9"/>
      <c r="H6" s="14"/>
      <c r="I6" s="14"/>
      <c r="J6" s="14"/>
      <c r="K6" s="9"/>
    </row>
    <row r="7" spans="1:21" ht="15.75">
      <c r="B7" s="330" t="s">
        <v>36</v>
      </c>
      <c r="C7" s="330"/>
      <c r="D7" s="330"/>
      <c r="E7" s="330"/>
      <c r="F7" s="330"/>
      <c r="G7" s="330"/>
      <c r="H7" s="330"/>
      <c r="I7" s="330"/>
      <c r="J7" s="330"/>
      <c r="K7" s="330"/>
      <c r="M7" s="1" t="s">
        <v>23</v>
      </c>
    </row>
    <row r="8" spans="1:21" ht="15.75">
      <c r="B8" s="12"/>
      <c r="C8" s="13"/>
      <c r="D8" s="9"/>
      <c r="E8" s="9"/>
      <c r="F8" s="14"/>
      <c r="G8" s="16"/>
      <c r="H8" s="9"/>
      <c r="I8" s="133" t="s">
        <v>37</v>
      </c>
      <c r="J8" s="134"/>
      <c r="K8" s="133" t="s">
        <v>38</v>
      </c>
      <c r="M8" s="82" t="s">
        <v>39</v>
      </c>
    </row>
    <row r="9" spans="1:21" ht="15.75">
      <c r="B9" s="12" t="s">
        <v>7</v>
      </c>
      <c r="C9" s="13"/>
      <c r="D9" s="9"/>
      <c r="E9" s="9"/>
      <c r="F9" s="20"/>
      <c r="G9" s="16"/>
      <c r="H9" s="9"/>
      <c r="I9" s="18" t="s">
        <v>8</v>
      </c>
      <c r="J9" s="18"/>
      <c r="K9" s="18" t="s">
        <v>8</v>
      </c>
      <c r="M9" s="82" t="s">
        <v>40</v>
      </c>
      <c r="U9" s="83" t="s">
        <v>41</v>
      </c>
    </row>
    <row r="10" spans="1:21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18"/>
      <c r="K10" s="17" t="s">
        <v>10</v>
      </c>
      <c r="M10" s="84"/>
      <c r="N10" s="85"/>
      <c r="O10" s="85"/>
      <c r="P10" s="86"/>
    </row>
    <row r="11" spans="1:21">
      <c r="B11" s="23"/>
      <c r="C11" s="22"/>
      <c r="D11" s="9"/>
      <c r="E11" s="22"/>
      <c r="F11" s="9"/>
      <c r="G11" s="9"/>
      <c r="H11" s="9"/>
      <c r="J11" s="9"/>
      <c r="M11" s="87" t="s">
        <v>42</v>
      </c>
      <c r="N11" s="89"/>
      <c r="O11" s="89" t="s">
        <v>43</v>
      </c>
      <c r="P11" s="90"/>
    </row>
    <row r="12" spans="1:21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  <c r="M12" s="127"/>
      <c r="N12" s="30"/>
      <c r="O12" s="30"/>
      <c r="P12" s="128"/>
    </row>
    <row r="13" spans="1:21" ht="15.75">
      <c r="A13" s="17"/>
      <c r="B13" s="23">
        <v>1</v>
      </c>
      <c r="C13" s="22"/>
      <c r="D13" s="135" t="str">
        <f>"TRUE-UP YEAR "&amp;L1-1&amp;" REVENUE REQUIREMENT (w/o incentives)"</f>
        <v>TRUE-UP YEAR 2017 REVENUE REQUIREMENT (w/o incentives)</v>
      </c>
      <c r="E13" s="22"/>
      <c r="F13" s="9"/>
      <c r="G13" s="13" t="str">
        <f>"(True-Up TCOS Line "&amp;'[4]OKT True-Up TCOS'!B11&amp;" )"</f>
        <v>(True-Up TCOS Line 1 )</v>
      </c>
      <c r="H13" s="9"/>
      <c r="I13" s="27">
        <f>+'[4]OKT True-Up TCOS'!L11</f>
        <v>96710176.899025589</v>
      </c>
      <c r="J13" s="9"/>
      <c r="K13" s="27">
        <f>+'[4]SWT True-UP TCOS'!L11</f>
        <v>86390.67722604415</v>
      </c>
      <c r="M13" s="154">
        <f>+'[4]Projected Zonal Rates'!M13</f>
        <v>0</v>
      </c>
      <c r="N13" s="155"/>
      <c r="O13" s="155">
        <f>+'[4]Projected Zonal Rates'!O13</f>
        <v>0</v>
      </c>
      <c r="P13" s="156"/>
      <c r="Q13" s="94" t="str">
        <f>$U$9</f>
        <v>from 2017 Annual Update</v>
      </c>
      <c r="R13" s="157"/>
      <c r="S13" s="157"/>
      <c r="T13" s="157"/>
    </row>
    <row r="14" spans="1:21" ht="15.75">
      <c r="A14" s="17"/>
      <c r="B14" s="23"/>
      <c r="C14" s="22"/>
      <c r="D14" s="135"/>
      <c r="E14" s="22"/>
      <c r="F14" s="9"/>
      <c r="G14" s="9"/>
      <c r="H14" s="9"/>
      <c r="I14" s="27"/>
      <c r="J14" s="9"/>
      <c r="K14" s="27"/>
      <c r="M14" s="114">
        <f>I13-M13</f>
        <v>96710176.899025589</v>
      </c>
      <c r="N14" s="113"/>
      <c r="O14" s="113">
        <f>K13-O13</f>
        <v>86390.67722604415</v>
      </c>
      <c r="P14" s="156"/>
      <c r="Q14" s="94" t="s">
        <v>44</v>
      </c>
      <c r="R14" s="157"/>
      <c r="S14" s="157"/>
      <c r="T14" s="157"/>
    </row>
    <row r="15" spans="1:21" ht="15.75">
      <c r="A15" s="17"/>
      <c r="B15" s="23">
        <f>+B13+1</f>
        <v>2</v>
      </c>
      <c r="C15" s="22"/>
      <c r="D15" s="9" t="s">
        <v>13</v>
      </c>
      <c r="E15" s="22"/>
      <c r="F15" s="9"/>
      <c r="G15" s="13" t="str">
        <f>"(True-Up TCOS Line "&amp;'[4]OKT True-Up TCOS'!B16&amp;" )"</f>
        <v>(True-Up TCOS Line 5 )</v>
      </c>
      <c r="H15" s="9"/>
      <c r="I15" s="27">
        <f>+'[4]OKT True-Up TCOS'!L16</f>
        <v>4539348.2100000139</v>
      </c>
      <c r="J15" s="29"/>
      <c r="K15" s="27">
        <f>+'[4]SWT True-UP TCOS'!L16</f>
        <v>4174.5500000000029</v>
      </c>
      <c r="M15" s="158">
        <f>+'[4]Projected Zonal Rates'!M15</f>
        <v>0</v>
      </c>
      <c r="N15" s="159"/>
      <c r="O15" s="159">
        <f>+'[4]Projected Zonal Rates'!O15</f>
        <v>0</v>
      </c>
      <c r="P15" s="156"/>
      <c r="Q15" s="94" t="str">
        <f>$U$9</f>
        <v>from 2017 Annual Update</v>
      </c>
      <c r="R15" s="157"/>
      <c r="S15" s="157"/>
      <c r="T15" s="157"/>
    </row>
    <row r="16" spans="1:21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  <c r="M16" s="114">
        <f>I15-M15</f>
        <v>4539348.2100000139</v>
      </c>
      <c r="N16" s="113"/>
      <c r="O16" s="113">
        <f>K15-O15</f>
        <v>4174.5500000000029</v>
      </c>
      <c r="P16" s="156"/>
      <c r="Q16" s="94" t="s">
        <v>44</v>
      </c>
      <c r="R16" s="157"/>
      <c r="S16" s="157"/>
      <c r="T16" s="157"/>
    </row>
    <row r="17" spans="2:20">
      <c r="B17" s="12">
        <f>+B15+1</f>
        <v>3</v>
      </c>
      <c r="C17" s="13"/>
      <c r="D17" s="135" t="s">
        <v>14</v>
      </c>
      <c r="F17" s="31"/>
      <c r="G17" s="13" t="str">
        <f>"(True-Up TCOS Line "&amp;'[4]OKT True-Up TCOS'!B18&amp;" )"</f>
        <v>(True-Up TCOS Line 6 )</v>
      </c>
      <c r="H17" s="5"/>
      <c r="I17" s="32">
        <f>+I13-I15</f>
        <v>92170828.689025581</v>
      </c>
      <c r="J17" s="5"/>
      <c r="K17" s="32">
        <f>+K13-K15</f>
        <v>82216.127226044147</v>
      </c>
      <c r="M17" s="160">
        <f>M13-M15</f>
        <v>0</v>
      </c>
      <c r="N17" s="161"/>
      <c r="O17" s="161">
        <f>O13-O15</f>
        <v>0</v>
      </c>
      <c r="P17" s="156"/>
      <c r="Q17" s="94" t="str">
        <f>$U$9</f>
        <v>from 2017 Annual Update</v>
      </c>
      <c r="R17" s="157"/>
      <c r="S17" s="157"/>
      <c r="T17" s="157"/>
    </row>
    <row r="18" spans="2:20">
      <c r="B18" s="12"/>
      <c r="C18" s="13"/>
      <c r="D18" s="135"/>
      <c r="E18" s="9"/>
      <c r="F18" s="31"/>
      <c r="G18" s="5"/>
      <c r="H18" s="5"/>
      <c r="I18" s="32"/>
      <c r="J18" s="5"/>
      <c r="K18" s="32"/>
      <c r="M18" s="114">
        <f>I17-M17</f>
        <v>92170828.689025581</v>
      </c>
      <c r="N18" s="113"/>
      <c r="O18" s="113">
        <f>K17-O17</f>
        <v>82216.127226044147</v>
      </c>
      <c r="P18" s="162"/>
      <c r="Q18" s="100" t="s">
        <v>44</v>
      </c>
      <c r="R18" s="157"/>
      <c r="S18" s="157"/>
      <c r="T18" s="157"/>
    </row>
    <row r="19" spans="2:20">
      <c r="B19" s="12">
        <f>+B17+1</f>
        <v>4</v>
      </c>
      <c r="C19" s="13"/>
      <c r="D19" s="135" t="s">
        <v>15</v>
      </c>
      <c r="E19" s="9"/>
      <c r="F19" s="31"/>
      <c r="G19" s="5"/>
      <c r="H19" s="5"/>
      <c r="J19" s="5"/>
      <c r="M19" s="163" t="e">
        <f>M18/M17</f>
        <v>#DIV/0!</v>
      </c>
      <c r="N19" s="164"/>
      <c r="O19" s="165" t="e">
        <f>O18/O17</f>
        <v>#DIV/0!</v>
      </c>
      <c r="P19" s="162"/>
      <c r="Q19" s="100" t="s">
        <v>44</v>
      </c>
      <c r="R19" s="157"/>
      <c r="S19" s="157"/>
      <c r="T19" s="157"/>
    </row>
    <row r="20" spans="2:20">
      <c r="B20" s="12">
        <f>+B19+1</f>
        <v>5</v>
      </c>
      <c r="C20" s="13"/>
      <c r="D20" s="135" t="s">
        <v>16</v>
      </c>
      <c r="E20" s="9"/>
      <c r="F20" s="31"/>
      <c r="G20" s="34" t="str">
        <f>"(True-Up TCOS Line "&amp;'[4]OKT True-Up TCOS'!B23&amp;" )"</f>
        <v>(True-Up TCOS Line 7 )</v>
      </c>
      <c r="H20" s="5"/>
      <c r="I20" s="136">
        <f>ROUND(+'[4]OKT True-Up TCOS'!L23,0)</f>
        <v>29536800</v>
      </c>
      <c r="J20" s="136"/>
      <c r="K20" s="136">
        <f>ROUND(+'[4]SWT True-UP TCOS'!L23,0)</f>
        <v>0</v>
      </c>
      <c r="M20" s="118">
        <f>+'[4]Projected Zonal Rates'!M20</f>
        <v>0</v>
      </c>
      <c r="N20" s="120"/>
      <c r="O20" s="120">
        <f>+'[4]Projected Zonal Rates'!O20</f>
        <v>0</v>
      </c>
      <c r="P20" s="162"/>
      <c r="Q20" s="94" t="str">
        <f>$U$9</f>
        <v>from 2017 Annual Update</v>
      </c>
      <c r="R20" s="157"/>
      <c r="S20" s="157"/>
      <c r="T20" s="157"/>
    </row>
    <row r="21" spans="2:20">
      <c r="B21" s="12">
        <f>+B20+1</f>
        <v>6</v>
      </c>
      <c r="C21" s="13"/>
      <c r="D21" s="135" t="s">
        <v>17</v>
      </c>
      <c r="E21" s="9"/>
      <c r="F21" s="31"/>
      <c r="G21" s="13" t="str">
        <f>"(Worksheet G)"</f>
        <v>(Worksheet G)</v>
      </c>
      <c r="H21" s="5"/>
      <c r="I21" s="136">
        <v>0</v>
      </c>
      <c r="J21" s="136"/>
      <c r="K21" s="136">
        <v>0</v>
      </c>
      <c r="M21" s="166">
        <f>I20-M20</f>
        <v>29536800</v>
      </c>
      <c r="N21" s="167"/>
      <c r="O21" s="167">
        <f>K20-O20</f>
        <v>0</v>
      </c>
      <c r="P21" s="162"/>
      <c r="Q21" s="94" t="s">
        <v>44</v>
      </c>
      <c r="R21" s="157"/>
      <c r="S21" s="157"/>
      <c r="T21" s="157"/>
    </row>
    <row r="22" spans="2:20">
      <c r="B22" s="12">
        <f>+B21+1</f>
        <v>7</v>
      </c>
      <c r="C22" s="13"/>
      <c r="D22" s="135" t="s">
        <v>18</v>
      </c>
      <c r="E22" s="9"/>
      <c r="F22" s="31"/>
      <c r="G22" s="13" t="str">
        <f>"(Worksheet G)"</f>
        <v>(Worksheet G)</v>
      </c>
      <c r="H22" s="5"/>
      <c r="I22" s="137">
        <v>0</v>
      </c>
      <c r="J22" s="136"/>
      <c r="K22" s="137">
        <v>0</v>
      </c>
      <c r="M22" s="114"/>
      <c r="N22" s="113"/>
      <c r="O22" s="113"/>
      <c r="P22" s="162"/>
      <c r="Q22" s="168"/>
      <c r="R22" s="157"/>
      <c r="S22" s="157"/>
      <c r="T22" s="157"/>
    </row>
    <row r="23" spans="2:20">
      <c r="B23" s="12">
        <f>+B22+1</f>
        <v>8</v>
      </c>
      <c r="C23" s="13"/>
      <c r="D23" s="138" t="s">
        <v>19</v>
      </c>
      <c r="E23" s="9" t="s">
        <v>20</v>
      </c>
      <c r="F23" s="31"/>
      <c r="G23" s="5"/>
      <c r="H23" s="5"/>
      <c r="I23" s="136">
        <f>+I22+I21+I20</f>
        <v>29536800</v>
      </c>
      <c r="J23" s="136"/>
      <c r="K23" s="136">
        <f>+K22+K21+K20</f>
        <v>0</v>
      </c>
      <c r="M23" s="160">
        <f>M20</f>
        <v>0</v>
      </c>
      <c r="N23" s="161"/>
      <c r="O23" s="161">
        <f>O20</f>
        <v>0</v>
      </c>
      <c r="P23" s="162"/>
      <c r="Q23" s="94" t="str">
        <f>$U$9</f>
        <v>from 2017 Annual Update</v>
      </c>
      <c r="R23" s="157"/>
      <c r="S23" s="157"/>
      <c r="T23" s="157"/>
    </row>
    <row r="24" spans="2:20">
      <c r="B24" s="12"/>
      <c r="C24" s="13"/>
      <c r="D24" s="135"/>
      <c r="E24" s="9"/>
      <c r="F24" s="31"/>
      <c r="G24" s="5"/>
      <c r="H24" s="5"/>
      <c r="I24" s="137"/>
      <c r="J24" s="136"/>
      <c r="K24" s="137"/>
      <c r="M24" s="169" t="e">
        <f>TEXT(I23-M23,"$#,###")&amp;" //  "&amp;TEXT((I23-M23)/M23,"#.#%")</f>
        <v>#DIV/0!</v>
      </c>
      <c r="N24" s="113"/>
      <c r="O24" s="112" t="e">
        <f>TEXT(K23-O23,"$#,###")&amp;" //  "&amp;TEXT((K23-O23)/O23,"#.#%")</f>
        <v>#DIV/0!</v>
      </c>
      <c r="P24" s="162"/>
      <c r="Q24" s="170" t="s">
        <v>45</v>
      </c>
      <c r="R24" s="157"/>
      <c r="S24" s="157"/>
      <c r="T24" s="157"/>
    </row>
    <row r="25" spans="2:20">
      <c r="B25" s="12">
        <f>+B23+1</f>
        <v>9</v>
      </c>
      <c r="C25" s="13"/>
      <c r="D25" s="135" t="s">
        <v>21</v>
      </c>
      <c r="E25" s="9"/>
      <c r="G25" s="31" t="str">
        <f>"(Line "&amp;B17&amp;"- Line "&amp;B23&amp;")"</f>
        <v>(Line 3- Line 8)</v>
      </c>
      <c r="H25" s="5"/>
      <c r="I25" s="136">
        <f>+I17-I23</f>
        <v>62634028.689025581</v>
      </c>
      <c r="J25" s="136"/>
      <c r="K25" s="136">
        <f>+K17-K23</f>
        <v>82216.127226044147</v>
      </c>
      <c r="M25" s="160">
        <f>+'[4]Projected Zonal Rates'!M25</f>
        <v>0</v>
      </c>
      <c r="N25" s="161"/>
      <c r="O25" s="161">
        <f>+'[4]Projected Zonal Rates'!O25</f>
        <v>0</v>
      </c>
      <c r="P25" s="162"/>
      <c r="Q25" s="94" t="str">
        <f>$U$9</f>
        <v>from 2017 Annual Update</v>
      </c>
      <c r="R25" s="157"/>
      <c r="S25" s="157"/>
      <c r="T25" s="157"/>
    </row>
    <row r="26" spans="2:20">
      <c r="B26" s="1"/>
      <c r="C26" s="13"/>
      <c r="E26" s="9"/>
      <c r="G26" s="5"/>
      <c r="H26" s="5"/>
      <c r="M26" s="169" t="e">
        <f>TEXT(I25-M25,"$#,###")&amp;" //  "&amp;TEXT((I25-M25)/M25,"#.#%")</f>
        <v>#DIV/0!</v>
      </c>
      <c r="N26" s="113"/>
      <c r="O26" s="112" t="e">
        <f>TEXT(K25-O25,"$#,###")&amp;" //  "&amp;TEXT((K25-O25)/O25,"#%")</f>
        <v>#DIV/0!</v>
      </c>
      <c r="P26" s="162"/>
      <c r="Q26" s="170" t="s">
        <v>45</v>
      </c>
      <c r="R26" s="157"/>
      <c r="S26" s="157"/>
      <c r="T26" s="157"/>
    </row>
    <row r="27" spans="2:20">
      <c r="B27" s="12">
        <f>+B25+1</f>
        <v>10</v>
      </c>
      <c r="C27" s="13"/>
      <c r="D27" s="135" t="s">
        <v>22</v>
      </c>
      <c r="E27" s="9"/>
      <c r="F27" s="31"/>
      <c r="G27" s="13" t="str">
        <f>"(True-Up TCOS Line "&amp;'[4]OKT True-Up TCOS'!B35&amp;" )"</f>
        <v>(True-Up TCOS Line 15 )</v>
      </c>
      <c r="H27" s="5"/>
      <c r="I27" s="136">
        <f>+'[4]OKT True-Up TCOS'!L35</f>
        <v>0</v>
      </c>
      <c r="J27" s="136"/>
      <c r="K27" s="136">
        <f>+'[4]OKT True-Up TCOS'!N35</f>
        <v>0</v>
      </c>
      <c r="M27" s="114"/>
      <c r="N27" s="113"/>
      <c r="O27" s="113"/>
      <c r="P27" s="162"/>
      <c r="Q27" s="168"/>
      <c r="R27" s="157"/>
      <c r="S27" s="157"/>
      <c r="T27" s="157"/>
    </row>
    <row r="28" spans="2:20" ht="15.75" thickBot="1">
      <c r="B28" s="12"/>
      <c r="C28" s="13"/>
      <c r="D28" s="135"/>
      <c r="E28" s="9"/>
      <c r="F28" s="31"/>
      <c r="G28" s="5"/>
      <c r="H28" s="5"/>
      <c r="I28" s="139"/>
      <c r="J28" s="136"/>
      <c r="K28" s="139"/>
      <c r="M28" s="114"/>
      <c r="N28" s="113"/>
      <c r="O28" s="113"/>
      <c r="P28" s="162"/>
      <c r="Q28" s="168"/>
      <c r="R28" s="157"/>
      <c r="S28" s="157"/>
      <c r="T28" s="157"/>
    </row>
    <row r="29" spans="2:20" ht="16.5" thickBot="1">
      <c r="B29" s="42">
        <f>+B27+1</f>
        <v>11</v>
      </c>
      <c r="C29" s="43"/>
      <c r="D29" s="140" t="str">
        <f>"TRUED-UP ZONAL ATRR (W/ INCENTIVES) FOR "&amp;L1-1&amp;""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141">
        <f>+I25+I27</f>
        <v>62634028.689025581</v>
      </c>
      <c r="J29" s="141"/>
      <c r="K29" s="142">
        <f>+K25+K27</f>
        <v>82216.127226044147</v>
      </c>
      <c r="M29" s="160">
        <f>M25</f>
        <v>0</v>
      </c>
      <c r="N29" s="161"/>
      <c r="O29" s="161">
        <f>O25</f>
        <v>0</v>
      </c>
      <c r="P29" s="162"/>
      <c r="Q29" s="94" t="str">
        <f>$U$9</f>
        <v>from 2017 Annual Update</v>
      </c>
      <c r="R29" s="157"/>
      <c r="S29" s="157"/>
      <c r="T29" s="157"/>
    </row>
    <row r="30" spans="2:20">
      <c r="B30" s="12"/>
      <c r="C30" s="13"/>
      <c r="D30" s="135"/>
      <c r="E30" s="9"/>
      <c r="G30" s="31"/>
      <c r="H30" s="5"/>
      <c r="I30" s="136"/>
      <c r="J30" s="136"/>
      <c r="K30" s="136"/>
      <c r="M30" s="114">
        <f>I29-M29</f>
        <v>62634028.689025581</v>
      </c>
      <c r="N30" s="113"/>
      <c r="O30" s="113">
        <f>K29-O29</f>
        <v>82216.127226044147</v>
      </c>
      <c r="P30" s="156"/>
      <c r="Q30" s="170" t="s">
        <v>46</v>
      </c>
      <c r="R30" s="157"/>
      <c r="S30" s="157"/>
      <c r="T30" s="157"/>
    </row>
    <row r="31" spans="2:20" ht="15.75">
      <c r="B31" s="52">
        <f>B29+1</f>
        <v>12</v>
      </c>
      <c r="C31" s="53"/>
      <c r="D31" s="143" t="str">
        <f>""&amp;L1-1&amp;" Historic AEP West Zone SPP Average 12-Mo. Peak Demand"</f>
        <v>2017 Historic AEP West Zone SPP Average 12-Mo. Peak Demand</v>
      </c>
      <c r="E31" s="55"/>
      <c r="F31" s="56"/>
      <c r="G31" s="144">
        <f>+'[4]Load WS'!Q30</f>
        <v>7969</v>
      </c>
      <c r="H31" s="145"/>
      <c r="I31" s="146">
        <f>G31</f>
        <v>7969</v>
      </c>
      <c r="J31" s="147"/>
      <c r="K31" s="146">
        <f>G31</f>
        <v>7969</v>
      </c>
      <c r="M31" s="171"/>
      <c r="N31" s="172"/>
      <c r="O31" s="172"/>
      <c r="P31" s="156"/>
      <c r="Q31" s="157"/>
      <c r="R31" s="157"/>
      <c r="S31" s="157"/>
      <c r="T31" s="157"/>
    </row>
    <row r="32" spans="2:20" ht="15.75">
      <c r="B32" s="52"/>
      <c r="C32" s="53"/>
      <c r="D32" s="148"/>
      <c r="E32" s="55"/>
      <c r="F32" s="56"/>
      <c r="G32" s="61"/>
      <c r="H32" s="58"/>
      <c r="I32" s="145"/>
      <c r="J32" s="136"/>
      <c r="K32" s="136"/>
      <c r="M32" s="173"/>
      <c r="P32" s="156"/>
      <c r="R32" s="157"/>
      <c r="S32" s="157"/>
      <c r="T32" s="157"/>
    </row>
    <row r="33" spans="2:21" ht="15.75">
      <c r="B33" s="52">
        <f>B31+1</f>
        <v>13</v>
      </c>
      <c r="C33" s="53"/>
      <c r="D33" s="149" t="str">
        <f>"Monthly NITS Rate in $/MW - Month"</f>
        <v>Monthly NITS Rate in $/MW - Month</v>
      </c>
      <c r="E33" s="55"/>
      <c r="F33" s="56"/>
      <c r="G33" s="150" t="str">
        <f>"(Line "&amp;B29&amp;" / Line "&amp;B31&amp;") /12 "</f>
        <v xml:space="preserve">(Line 11 / Line 12) /12 </v>
      </c>
      <c r="H33" s="58"/>
      <c r="I33" s="151">
        <f>ROUND((I29/I31)/12,2)</f>
        <v>654.98</v>
      </c>
      <c r="J33" s="151"/>
      <c r="K33" s="151">
        <f>ROUND((K29/K31)/12,2)</f>
        <v>0.86</v>
      </c>
      <c r="M33" s="174">
        <f>+'[4]Projected Zonal Rates'!M33</f>
        <v>0</v>
      </c>
      <c r="N33" s="175"/>
      <c r="O33" s="176">
        <f>+'[4]Projected Zonal Rates'!O33</f>
        <v>0</v>
      </c>
      <c r="P33" s="156"/>
      <c r="Q33" s="177" t="s">
        <v>47</v>
      </c>
      <c r="R33" s="157"/>
      <c r="S33" s="157"/>
      <c r="T33" s="157"/>
    </row>
    <row r="34" spans="2:21">
      <c r="B34" s="12"/>
      <c r="C34" s="13"/>
      <c r="D34" s="135"/>
      <c r="E34" s="9"/>
      <c r="G34" s="31"/>
      <c r="H34" s="5"/>
      <c r="I34" s="136"/>
      <c r="J34" s="136"/>
      <c r="K34" s="136"/>
      <c r="M34" s="178">
        <f>I33-M33</f>
        <v>654.98</v>
      </c>
      <c r="N34" s="179"/>
      <c r="O34" s="179">
        <f>K33-O33</f>
        <v>0.86</v>
      </c>
      <c r="P34" s="156"/>
      <c r="Q34" s="170" t="s">
        <v>46</v>
      </c>
      <c r="R34" s="157"/>
      <c r="S34" s="157"/>
      <c r="T34" s="157"/>
    </row>
    <row r="35" spans="2:21">
      <c r="B35" s="12"/>
      <c r="C35" s="13"/>
      <c r="D35" s="143"/>
      <c r="E35" s="67"/>
      <c r="F35" s="68"/>
      <c r="G35" s="59"/>
      <c r="H35" s="59"/>
      <c r="I35" s="152"/>
      <c r="J35" s="153"/>
      <c r="K35" s="152"/>
      <c r="M35" s="127"/>
      <c r="N35" s="30"/>
      <c r="O35" s="30"/>
      <c r="P35" s="128"/>
    </row>
    <row r="36" spans="2:21">
      <c r="B36" s="71"/>
      <c r="C36" s="72"/>
      <c r="D36" s="72"/>
      <c r="E36" s="72"/>
      <c r="F36" s="72"/>
      <c r="G36" s="72"/>
      <c r="H36" s="72"/>
      <c r="I36" s="72"/>
      <c r="J36" s="72"/>
      <c r="K36" s="131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2:21">
      <c r="B37" s="71"/>
      <c r="C37" s="72"/>
      <c r="D37" s="72"/>
      <c r="E37" s="72"/>
      <c r="F37" s="72"/>
      <c r="G37" s="72"/>
      <c r="H37" s="72"/>
      <c r="I37" s="72"/>
      <c r="J37" s="72"/>
      <c r="K37" s="131"/>
      <c r="L37" s="72"/>
      <c r="M37" s="180"/>
      <c r="N37" s="72"/>
      <c r="O37" s="72"/>
      <c r="P37" s="72"/>
      <c r="Q37" s="72"/>
      <c r="R37" s="72"/>
      <c r="S37" s="72"/>
      <c r="T37" s="72"/>
      <c r="U37" s="72"/>
    </row>
    <row r="38" spans="2:21">
      <c r="B38" s="71"/>
      <c r="C38" s="72"/>
      <c r="D38" s="72"/>
      <c r="E38" s="72"/>
      <c r="F38" s="72"/>
      <c r="G38" s="72"/>
      <c r="H38" s="72"/>
      <c r="I38" s="72"/>
      <c r="J38" s="72"/>
      <c r="K38" s="131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2:21">
      <c r="B39" s="71"/>
      <c r="C39" s="72"/>
      <c r="D39" s="72"/>
      <c r="E39" s="72"/>
      <c r="F39" s="72"/>
      <c r="G39" s="72"/>
      <c r="H39" s="72"/>
      <c r="I39" s="72"/>
      <c r="J39" s="72"/>
      <c r="K39" s="131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2:2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2:21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2:21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2:2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2:21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2:21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2:21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2:21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2:21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2:21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2:21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2:21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2:21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2:21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2:21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2:21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2:21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2:21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2:21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2:21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2:21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2:21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2:21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2:21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2:21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2:21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2:2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2:2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2:2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2:21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2:21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2:21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2:21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2:21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2:21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2:21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2:21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2:21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2:2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2:21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2:21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2:21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2:21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2:21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2:21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2:21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2:21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2:21">
      <c r="B87" s="79"/>
      <c r="C87" s="80"/>
      <c r="D87" s="80"/>
      <c r="E87" s="80"/>
      <c r="F87" s="80"/>
      <c r="G87" s="80"/>
      <c r="H87" s="80"/>
      <c r="I87" s="80"/>
      <c r="J87" s="80"/>
      <c r="K87" s="80"/>
    </row>
    <row r="88" spans="2:21">
      <c r="B88" s="79"/>
      <c r="C88" s="80"/>
      <c r="D88" s="80"/>
      <c r="E88" s="80"/>
      <c r="F88" s="80"/>
      <c r="G88" s="80"/>
      <c r="H88" s="80"/>
      <c r="I88" s="80"/>
      <c r="J88" s="80"/>
      <c r="K88" s="80"/>
    </row>
    <row r="89" spans="2:21">
      <c r="B89" s="79"/>
      <c r="C89" s="80"/>
      <c r="D89" s="80"/>
      <c r="E89" s="80"/>
      <c r="F89" s="80"/>
      <c r="G89" s="80"/>
      <c r="H89" s="80"/>
      <c r="I89" s="80"/>
      <c r="J89" s="80"/>
      <c r="K89" s="80"/>
    </row>
    <row r="90" spans="2:21">
      <c r="B90" s="79"/>
      <c r="C90" s="80"/>
      <c r="D90" s="80"/>
      <c r="E90" s="80"/>
      <c r="F90" s="80"/>
      <c r="G90" s="80"/>
      <c r="H90" s="80"/>
      <c r="I90" s="80"/>
      <c r="J90" s="80"/>
      <c r="K90" s="80"/>
    </row>
    <row r="91" spans="2:21">
      <c r="B91" s="79"/>
      <c r="C91" s="80"/>
      <c r="D91" s="80"/>
      <c r="E91" s="80"/>
      <c r="F91" s="80"/>
      <c r="G91" s="80"/>
      <c r="H91" s="80"/>
      <c r="I91" s="80"/>
      <c r="J91" s="80"/>
      <c r="K91" s="80"/>
    </row>
    <row r="92" spans="2:21">
      <c r="B92" s="79"/>
      <c r="C92" s="80"/>
      <c r="D92" s="80"/>
      <c r="E92" s="80"/>
      <c r="F92" s="80"/>
      <c r="G92" s="80"/>
      <c r="H92" s="80"/>
      <c r="I92" s="80"/>
      <c r="J92" s="80"/>
      <c r="K92" s="80"/>
    </row>
    <row r="93" spans="2:21">
      <c r="B93" s="79"/>
      <c r="C93" s="80"/>
      <c r="D93" s="80"/>
      <c r="E93" s="80"/>
      <c r="F93" s="80"/>
      <c r="G93" s="80"/>
      <c r="H93" s="80"/>
      <c r="I93" s="80"/>
      <c r="J93" s="80"/>
      <c r="K93" s="80"/>
    </row>
    <row r="94" spans="2:21">
      <c r="B94" s="79"/>
      <c r="C94" s="80"/>
      <c r="D94" s="80"/>
      <c r="E94" s="80"/>
      <c r="F94" s="80"/>
      <c r="G94" s="80"/>
      <c r="H94" s="80"/>
      <c r="I94" s="80"/>
      <c r="J94" s="80"/>
      <c r="K94" s="80"/>
    </row>
    <row r="95" spans="2:21">
      <c r="B95" s="79"/>
      <c r="C95" s="80"/>
      <c r="D95" s="80"/>
      <c r="E95" s="80"/>
      <c r="F95" s="80"/>
      <c r="G95" s="80"/>
      <c r="H95" s="80"/>
      <c r="I95" s="80"/>
      <c r="J95" s="80"/>
      <c r="K95" s="80"/>
    </row>
    <row r="96" spans="2:21">
      <c r="B96" s="79"/>
      <c r="C96" s="80"/>
      <c r="D96" s="80"/>
      <c r="E96" s="80"/>
      <c r="F96" s="80"/>
      <c r="G96" s="80"/>
      <c r="H96" s="80"/>
      <c r="I96" s="80"/>
      <c r="J96" s="80"/>
      <c r="K96" s="80"/>
    </row>
    <row r="97" spans="2:11">
      <c r="B97" s="79"/>
      <c r="C97" s="80"/>
      <c r="D97" s="80"/>
      <c r="E97" s="80"/>
      <c r="F97" s="80"/>
      <c r="G97" s="80"/>
      <c r="H97" s="80"/>
      <c r="I97" s="80"/>
      <c r="J97" s="80"/>
      <c r="K97" s="80"/>
    </row>
    <row r="98" spans="2:11">
      <c r="B98" s="79"/>
      <c r="C98" s="80"/>
      <c r="D98" s="80"/>
      <c r="E98" s="80"/>
      <c r="F98" s="80"/>
      <c r="G98" s="80"/>
      <c r="H98" s="80"/>
      <c r="I98" s="80"/>
      <c r="J98" s="80"/>
      <c r="K98" s="80"/>
    </row>
    <row r="99" spans="2:11">
      <c r="B99" s="79"/>
      <c r="C99" s="80"/>
      <c r="D99" s="80"/>
      <c r="E99" s="80"/>
      <c r="F99" s="80"/>
      <c r="G99" s="80"/>
      <c r="H99" s="80"/>
      <c r="I99" s="80"/>
      <c r="J99" s="80"/>
      <c r="K99" s="80"/>
    </row>
    <row r="100" spans="2:11">
      <c r="B100" s="79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>
      <c r="B101" s="79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>
      <c r="B102" s="79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>
      <c r="B103" s="79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>
      <c r="B104" s="79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>
      <c r="B105" s="79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2:11">
      <c r="B106" s="79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2:11">
      <c r="B107" s="79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2:11">
      <c r="B108" s="79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2:11">
      <c r="B109" s="79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2:11">
      <c r="B110" s="79"/>
      <c r="C110" s="80"/>
      <c r="D110" s="80"/>
      <c r="E110" s="80"/>
      <c r="F110" s="80"/>
      <c r="G110" s="80"/>
      <c r="H110" s="80"/>
      <c r="I110" s="80"/>
      <c r="J110" s="80"/>
      <c r="K110" s="80"/>
    </row>
    <row r="111" spans="2:11">
      <c r="B111" s="79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2:11">
      <c r="B112" s="79"/>
      <c r="C112" s="80"/>
      <c r="D112" s="80"/>
      <c r="E112" s="80"/>
      <c r="F112" s="80"/>
      <c r="G112" s="80"/>
      <c r="H112" s="80"/>
      <c r="I112" s="80"/>
      <c r="J112" s="80"/>
      <c r="K112" s="80"/>
    </row>
    <row r="113" spans="2:11">
      <c r="B113" s="79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2:11">
      <c r="B114" s="79"/>
      <c r="C114" s="80"/>
      <c r="D114" s="80"/>
      <c r="E114" s="80"/>
      <c r="F114" s="80"/>
      <c r="G114" s="80"/>
      <c r="H114" s="80"/>
      <c r="I114" s="80"/>
      <c r="J114" s="80"/>
      <c r="K114" s="80"/>
    </row>
    <row r="115" spans="2:11">
      <c r="B115" s="79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2:11">
      <c r="B116" s="79"/>
      <c r="C116" s="80"/>
      <c r="D116" s="80"/>
      <c r="E116" s="80"/>
      <c r="F116" s="80"/>
      <c r="G116" s="80"/>
      <c r="H116" s="80"/>
      <c r="I116" s="80"/>
      <c r="J116" s="80"/>
      <c r="K116" s="80"/>
    </row>
    <row r="117" spans="2:11">
      <c r="B117" s="79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2:11">
      <c r="B118" s="79"/>
      <c r="C118" s="80"/>
      <c r="D118" s="80"/>
      <c r="E118" s="80"/>
      <c r="F118" s="80"/>
      <c r="G118" s="80"/>
      <c r="H118" s="80"/>
      <c r="I118" s="80"/>
      <c r="J118" s="80"/>
      <c r="K118" s="80"/>
    </row>
    <row r="119" spans="2:11">
      <c r="B119" s="79"/>
      <c r="C119" s="80"/>
      <c r="D119" s="80"/>
      <c r="E119" s="80"/>
      <c r="F119" s="80"/>
      <c r="G119" s="80"/>
      <c r="H119" s="80"/>
      <c r="I119" s="80"/>
      <c r="J119" s="80"/>
      <c r="K119" s="80"/>
    </row>
    <row r="120" spans="2:11">
      <c r="B120" s="79"/>
      <c r="C120" s="80"/>
      <c r="D120" s="80"/>
      <c r="E120" s="80"/>
      <c r="F120" s="80"/>
      <c r="G120" s="80"/>
      <c r="H120" s="80"/>
      <c r="I120" s="80"/>
      <c r="J120" s="80"/>
      <c r="K120" s="80"/>
    </row>
    <row r="121" spans="2:11">
      <c r="B121" s="79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2:11">
      <c r="B122" s="79"/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2:11">
      <c r="B123" s="79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2:11">
      <c r="B124" s="79"/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2:11">
      <c r="B125" s="79"/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2:11">
      <c r="B126" s="79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2:11">
      <c r="B127" s="79"/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2:11">
      <c r="B128" s="79"/>
      <c r="C128" s="80"/>
      <c r="D128" s="80"/>
      <c r="E128" s="80"/>
      <c r="F128" s="80"/>
      <c r="G128" s="80"/>
      <c r="H128" s="80"/>
      <c r="I128" s="80"/>
      <c r="J128" s="80"/>
      <c r="K128" s="80"/>
    </row>
    <row r="129" spans="2:11">
      <c r="B129" s="79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2:11">
      <c r="B130" s="79"/>
      <c r="C130" s="80"/>
      <c r="D130" s="80"/>
      <c r="E130" s="80"/>
      <c r="F130" s="80"/>
      <c r="G130" s="80"/>
      <c r="H130" s="80"/>
      <c r="I130" s="80"/>
      <c r="J130" s="80"/>
      <c r="K130" s="80"/>
    </row>
    <row r="131" spans="2:11">
      <c r="B131" s="79"/>
      <c r="C131" s="80"/>
      <c r="D131" s="80"/>
      <c r="E131" s="80"/>
      <c r="F131" s="80"/>
      <c r="G131" s="80"/>
      <c r="H131" s="80"/>
      <c r="I131" s="80"/>
      <c r="J131" s="80"/>
      <c r="K131" s="80"/>
    </row>
    <row r="132" spans="2:11">
      <c r="B132" s="79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2:11">
      <c r="B133" s="79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2:11">
      <c r="B134" s="79"/>
      <c r="C134" s="80"/>
      <c r="D134" s="80"/>
      <c r="E134" s="80"/>
      <c r="F134" s="80"/>
      <c r="G134" s="80"/>
      <c r="H134" s="80"/>
      <c r="I134" s="80"/>
      <c r="J134" s="80"/>
      <c r="K134" s="80"/>
    </row>
    <row r="135" spans="2:11">
      <c r="B135" s="79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2:11">
      <c r="B136" s="79"/>
      <c r="C136" s="80"/>
      <c r="D136" s="80"/>
      <c r="E136" s="80"/>
      <c r="F136" s="80"/>
      <c r="G136" s="80"/>
      <c r="H136" s="80"/>
      <c r="I136" s="80"/>
      <c r="J136" s="80"/>
      <c r="K136" s="80"/>
    </row>
    <row r="137" spans="2:11">
      <c r="B137" s="79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2:11">
      <c r="B138" s="79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2:11">
      <c r="B139" s="79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2:11">
      <c r="B140" s="79"/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2:11">
      <c r="B141" s="79"/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2:11">
      <c r="B142" s="79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2:11">
      <c r="B143" s="79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2:11">
      <c r="B144" s="79"/>
      <c r="C144" s="80"/>
      <c r="D144" s="80"/>
      <c r="E144" s="80"/>
      <c r="F144" s="80"/>
      <c r="G144" s="80"/>
      <c r="H144" s="80"/>
      <c r="I144" s="80"/>
      <c r="J144" s="80"/>
      <c r="K144" s="80"/>
    </row>
    <row r="145" spans="2:11">
      <c r="B145" s="79"/>
      <c r="C145" s="80"/>
      <c r="D145" s="80"/>
      <c r="E145" s="80"/>
      <c r="F145" s="80"/>
      <c r="G145" s="80"/>
      <c r="H145" s="80"/>
      <c r="I145" s="80"/>
      <c r="J145" s="80"/>
      <c r="K145" s="80"/>
    </row>
    <row r="146" spans="2:11">
      <c r="B146" s="79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2:11">
      <c r="B147" s="79"/>
      <c r="C147" s="80"/>
      <c r="D147" s="80"/>
      <c r="E147" s="80"/>
      <c r="F147" s="80"/>
      <c r="G147" s="80"/>
      <c r="H147" s="80"/>
      <c r="I147" s="80"/>
      <c r="J147" s="80"/>
      <c r="K147" s="80"/>
    </row>
    <row r="148" spans="2:11">
      <c r="B148" s="79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2:11">
      <c r="B149" s="79"/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2:11">
      <c r="B150" s="79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2:11">
      <c r="B151" s="79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2:11">
      <c r="B152" s="79"/>
      <c r="C152" s="80"/>
      <c r="D152" s="80"/>
      <c r="E152" s="80"/>
      <c r="F152" s="80"/>
      <c r="G152" s="80"/>
      <c r="H152" s="80"/>
      <c r="I152" s="80"/>
      <c r="J152" s="80"/>
      <c r="K152" s="80"/>
    </row>
    <row r="153" spans="2:11">
      <c r="B153" s="79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2:11">
      <c r="B154" s="79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2:11">
      <c r="B155" s="79"/>
      <c r="C155" s="80"/>
      <c r="D155" s="80"/>
      <c r="E155" s="80"/>
      <c r="F155" s="80"/>
      <c r="G155" s="80"/>
      <c r="H155" s="80"/>
      <c r="I155" s="80"/>
      <c r="J155" s="80"/>
      <c r="K155" s="80"/>
    </row>
    <row r="156" spans="2:11">
      <c r="B156" s="79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2:11">
      <c r="B157" s="79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2:11">
      <c r="B158" s="79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2:11">
      <c r="B159" s="79"/>
      <c r="C159" s="80"/>
      <c r="D159" s="80"/>
      <c r="E159" s="80"/>
      <c r="F159" s="80"/>
      <c r="G159" s="80"/>
      <c r="H159" s="80"/>
      <c r="I159" s="80"/>
      <c r="J159" s="80"/>
      <c r="K159" s="80"/>
    </row>
    <row r="160" spans="2:11">
      <c r="B160" s="79"/>
      <c r="C160" s="80"/>
      <c r="D160" s="80"/>
      <c r="E160" s="80"/>
      <c r="F160" s="80"/>
      <c r="G160" s="80"/>
      <c r="H160" s="80"/>
      <c r="I160" s="80"/>
      <c r="J160" s="80"/>
      <c r="K160" s="80"/>
    </row>
    <row r="161" spans="2:11">
      <c r="B161" s="79"/>
      <c r="C161" s="80"/>
      <c r="D161" s="80"/>
      <c r="E161" s="80"/>
      <c r="F161" s="80"/>
      <c r="G161" s="80"/>
      <c r="H161" s="80"/>
      <c r="I161" s="80"/>
      <c r="J161" s="80"/>
      <c r="K161" s="80"/>
    </row>
    <row r="162" spans="2:11">
      <c r="B162" s="79"/>
      <c r="C162" s="80"/>
      <c r="D162" s="80"/>
      <c r="E162" s="80"/>
      <c r="F162" s="80"/>
      <c r="G162" s="80"/>
      <c r="H162" s="80"/>
      <c r="I162" s="80"/>
      <c r="J162" s="80"/>
      <c r="K162" s="80"/>
    </row>
    <row r="163" spans="2:11">
      <c r="B163" s="79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2:11">
      <c r="B164" s="79"/>
      <c r="C164" s="80"/>
      <c r="D164" s="80"/>
      <c r="E164" s="80"/>
      <c r="F164" s="80"/>
      <c r="G164" s="80"/>
      <c r="H164" s="80"/>
      <c r="I164" s="80"/>
      <c r="J164" s="80"/>
      <c r="K164" s="80"/>
    </row>
    <row r="165" spans="2:11">
      <c r="B165" s="79"/>
      <c r="C165" s="80"/>
      <c r="D165" s="80"/>
      <c r="E165" s="80"/>
      <c r="F165" s="80"/>
      <c r="G165" s="80"/>
      <c r="H165" s="80"/>
      <c r="I165" s="80"/>
      <c r="J165" s="80"/>
      <c r="K165" s="80"/>
    </row>
    <row r="166" spans="2:11">
      <c r="B166" s="79"/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2:11">
      <c r="B167" s="79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2:11">
      <c r="B168" s="79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2:11">
      <c r="B169" s="79"/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2:11">
      <c r="B170" s="79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2:11">
      <c r="B171" s="79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2:11">
      <c r="B172" s="79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2:11">
      <c r="B173" s="79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2:11">
      <c r="B174" s="79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2:11">
      <c r="B175" s="79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2:11">
      <c r="B176" s="79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>
      <c r="B177" s="79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>
      <c r="B178" s="79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>
      <c r="B179" s="79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>
      <c r="B180" s="79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>
      <c r="B181" s="79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>
      <c r="B182" s="79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>
      <c r="B183" s="79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>
      <c r="B184" s="79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>
      <c r="B185" s="79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>
      <c r="B186" s="79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>
      <c r="B187" s="79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>
      <c r="B188" s="79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>
      <c r="B189" s="79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>
      <c r="B190" s="79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>
      <c r="B191" s="79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>
      <c r="B192" s="79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>
      <c r="B193" s="79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>
      <c r="B194" s="79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>
      <c r="B195" s="79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>
      <c r="B196" s="79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>
      <c r="B197" s="79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>
      <c r="B198" s="79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>
      <c r="B199" s="79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>
      <c r="B200" s="79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>
      <c r="B201" s="79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>
      <c r="B202" s="79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>
      <c r="B203" s="79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>
      <c r="B204" s="79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>
      <c r="B205" s="79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>
      <c r="B206" s="79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>
      <c r="B207" s="79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>
      <c r="B208" s="79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>
      <c r="B209" s="79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>
      <c r="B210" s="79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>
      <c r="B211" s="79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>
      <c r="B212" s="79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>
      <c r="B213" s="79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>
      <c r="B214" s="79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>
      <c r="B215" s="79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>
      <c r="B216" s="79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>
      <c r="B217" s="79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>
      <c r="B218" s="79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>
      <c r="B219" s="79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>
      <c r="B220" s="79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>
      <c r="B221" s="79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>
      <c r="B222" s="79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>
      <c r="B223" s="79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>
      <c r="B224" s="79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>
      <c r="B225" s="79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>
      <c r="B226" s="79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>
      <c r="B227" s="79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>
      <c r="B228" s="79"/>
      <c r="C228" s="80"/>
      <c r="D228" s="80"/>
      <c r="E228" s="80"/>
      <c r="F228" s="80"/>
      <c r="G228" s="80"/>
      <c r="H228" s="80"/>
      <c r="I228" s="80"/>
      <c r="J228" s="80"/>
      <c r="K228" s="80"/>
    </row>
    <row r="229" spans="2:11">
      <c r="B229" s="79"/>
      <c r="C229" s="80"/>
      <c r="D229" s="80"/>
      <c r="E229" s="80"/>
      <c r="F229" s="80"/>
      <c r="G229" s="80"/>
      <c r="H229" s="80"/>
      <c r="I229" s="80"/>
      <c r="J229" s="80"/>
      <c r="K229" s="80"/>
    </row>
    <row r="230" spans="2:11">
      <c r="B230" s="79"/>
      <c r="C230" s="80"/>
      <c r="D230" s="80"/>
      <c r="E230" s="80"/>
      <c r="F230" s="80"/>
      <c r="G230" s="80"/>
      <c r="H230" s="80"/>
      <c r="I230" s="80"/>
      <c r="J230" s="80"/>
      <c r="K230" s="80"/>
    </row>
    <row r="231" spans="2:11">
      <c r="B231" s="79"/>
      <c r="C231" s="80"/>
      <c r="D231" s="80"/>
      <c r="E231" s="80"/>
      <c r="F231" s="80"/>
      <c r="G231" s="80"/>
      <c r="H231" s="80"/>
      <c r="I231" s="80"/>
      <c r="J231" s="80"/>
      <c r="K231" s="80"/>
    </row>
    <row r="232" spans="2:11">
      <c r="B232" s="79"/>
      <c r="C232" s="80"/>
      <c r="D232" s="80"/>
      <c r="E232" s="80"/>
      <c r="F232" s="80"/>
      <c r="G232" s="80"/>
      <c r="H232" s="80"/>
      <c r="I232" s="80"/>
      <c r="J232" s="80"/>
      <c r="K232" s="80"/>
    </row>
    <row r="233" spans="2:11">
      <c r="B233" s="79"/>
      <c r="C233" s="80"/>
      <c r="D233" s="80"/>
      <c r="E233" s="80"/>
      <c r="F233" s="80"/>
      <c r="G233" s="80"/>
      <c r="H233" s="80"/>
      <c r="I233" s="80"/>
      <c r="J233" s="80"/>
      <c r="K233" s="80"/>
    </row>
    <row r="234" spans="2:11">
      <c r="B234" s="79"/>
      <c r="C234" s="80"/>
      <c r="D234" s="80"/>
      <c r="E234" s="80"/>
      <c r="F234" s="80"/>
      <c r="G234" s="80"/>
      <c r="H234" s="80"/>
      <c r="I234" s="80"/>
      <c r="J234" s="80"/>
      <c r="K234" s="80"/>
    </row>
    <row r="235" spans="2:11">
      <c r="B235" s="79"/>
      <c r="C235" s="80"/>
      <c r="D235" s="80"/>
      <c r="E235" s="80"/>
      <c r="F235" s="80"/>
      <c r="G235" s="80"/>
      <c r="H235" s="80"/>
      <c r="I235" s="80"/>
      <c r="J235" s="80"/>
      <c r="K235" s="80"/>
    </row>
    <row r="236" spans="2:11">
      <c r="B236" s="79"/>
      <c r="C236" s="80"/>
      <c r="D236" s="80"/>
      <c r="E236" s="80"/>
      <c r="F236" s="80"/>
      <c r="G236" s="80"/>
      <c r="H236" s="80"/>
      <c r="I236" s="80"/>
      <c r="J236" s="80"/>
      <c r="K236" s="80"/>
    </row>
    <row r="237" spans="2:11">
      <c r="B237" s="79"/>
      <c r="C237" s="80"/>
      <c r="D237" s="80"/>
      <c r="E237" s="80"/>
      <c r="F237" s="80"/>
      <c r="G237" s="80"/>
      <c r="H237" s="80"/>
      <c r="I237" s="80"/>
      <c r="J237" s="80"/>
      <c r="K237" s="80"/>
    </row>
    <row r="238" spans="2:11">
      <c r="B238" s="79"/>
      <c r="C238" s="80"/>
      <c r="D238" s="80"/>
      <c r="E238" s="80"/>
      <c r="F238" s="80"/>
      <c r="G238" s="80"/>
      <c r="H238" s="80"/>
      <c r="I238" s="80"/>
      <c r="J238" s="80"/>
      <c r="K238" s="80"/>
    </row>
    <row r="239" spans="2:11">
      <c r="B239" s="79"/>
      <c r="C239" s="80"/>
      <c r="D239" s="80"/>
      <c r="E239" s="80"/>
      <c r="F239" s="80"/>
      <c r="G239" s="80"/>
      <c r="H239" s="80"/>
      <c r="I239" s="80"/>
      <c r="J239" s="80"/>
      <c r="K239" s="80"/>
    </row>
    <row r="240" spans="2:11">
      <c r="B240" s="79"/>
      <c r="C240" s="80"/>
      <c r="D240" s="80"/>
      <c r="E240" s="80"/>
      <c r="F240" s="80"/>
      <c r="G240" s="80"/>
      <c r="H240" s="80"/>
      <c r="I240" s="80"/>
      <c r="J240" s="80"/>
      <c r="K240" s="80"/>
    </row>
    <row r="241" spans="2:11">
      <c r="B241" s="79"/>
      <c r="C241" s="80"/>
      <c r="D241" s="80"/>
      <c r="E241" s="80"/>
      <c r="F241" s="80"/>
      <c r="G241" s="80"/>
      <c r="H241" s="80"/>
      <c r="I241" s="80"/>
      <c r="J241" s="80"/>
      <c r="K241" s="80"/>
    </row>
    <row r="242" spans="2:11">
      <c r="B242" s="79"/>
      <c r="C242" s="80"/>
      <c r="D242" s="80"/>
      <c r="E242" s="80"/>
      <c r="F242" s="80"/>
      <c r="G242" s="80"/>
      <c r="H242" s="80"/>
      <c r="I242" s="80"/>
      <c r="J242" s="80"/>
      <c r="K242" s="80"/>
    </row>
    <row r="243" spans="2:11">
      <c r="B243" s="79"/>
      <c r="C243" s="80"/>
      <c r="D243" s="80"/>
      <c r="E243" s="80"/>
      <c r="F243" s="80"/>
      <c r="G243" s="80"/>
      <c r="H243" s="80"/>
      <c r="I243" s="80"/>
      <c r="J243" s="80"/>
      <c r="K243" s="80"/>
    </row>
    <row r="244" spans="2:11">
      <c r="B244" s="79"/>
      <c r="C244" s="80"/>
      <c r="D244" s="80"/>
      <c r="E244" s="80"/>
      <c r="F244" s="80"/>
      <c r="G244" s="80"/>
      <c r="H244" s="80"/>
      <c r="I244" s="80"/>
      <c r="J244" s="80"/>
      <c r="K244" s="80"/>
    </row>
    <row r="245" spans="2:11">
      <c r="B245" s="79"/>
      <c r="C245" s="80"/>
      <c r="D245" s="80"/>
      <c r="E245" s="80"/>
      <c r="F245" s="80"/>
      <c r="G245" s="80"/>
      <c r="H245" s="80"/>
      <c r="I245" s="80"/>
      <c r="J245" s="80"/>
      <c r="K245" s="80"/>
    </row>
    <row r="246" spans="2:11">
      <c r="B246" s="79"/>
      <c r="C246" s="80"/>
      <c r="D246" s="80"/>
      <c r="E246" s="80"/>
      <c r="F246" s="80"/>
      <c r="G246" s="80"/>
      <c r="H246" s="80"/>
      <c r="I246" s="80"/>
      <c r="J246" s="80"/>
      <c r="K246" s="80"/>
    </row>
    <row r="247" spans="2:11">
      <c r="B247" s="79"/>
      <c r="C247" s="80"/>
      <c r="D247" s="80"/>
      <c r="E247" s="80"/>
      <c r="F247" s="80"/>
      <c r="G247" s="80"/>
      <c r="H247" s="80"/>
      <c r="I247" s="80"/>
      <c r="J247" s="80"/>
      <c r="K247" s="80"/>
    </row>
    <row r="248" spans="2:11">
      <c r="B248" s="79"/>
      <c r="C248" s="80"/>
      <c r="D248" s="80"/>
      <c r="E248" s="80"/>
      <c r="F248" s="80"/>
      <c r="G248" s="80"/>
      <c r="H248" s="80"/>
      <c r="I248" s="80"/>
      <c r="J248" s="80"/>
      <c r="K248" s="80"/>
    </row>
    <row r="249" spans="2:11">
      <c r="B249" s="79"/>
      <c r="C249" s="80"/>
      <c r="D249" s="80"/>
      <c r="E249" s="80"/>
      <c r="F249" s="80"/>
      <c r="G249" s="80"/>
      <c r="H249" s="80"/>
      <c r="I249" s="80"/>
      <c r="J249" s="80"/>
      <c r="K249" s="80"/>
    </row>
    <row r="250" spans="2:11">
      <c r="B250" s="79"/>
      <c r="C250" s="80"/>
      <c r="D250" s="80"/>
      <c r="E250" s="80"/>
      <c r="F250" s="80"/>
      <c r="G250" s="80"/>
      <c r="H250" s="80"/>
      <c r="I250" s="80"/>
      <c r="J250" s="80"/>
      <c r="K250" s="80"/>
    </row>
    <row r="251" spans="2:11">
      <c r="B251" s="79"/>
      <c r="C251" s="80"/>
      <c r="D251" s="80"/>
      <c r="E251" s="80"/>
      <c r="F251" s="80"/>
      <c r="G251" s="80"/>
      <c r="H251" s="80"/>
      <c r="I251" s="80"/>
      <c r="J251" s="80"/>
      <c r="K251" s="80"/>
    </row>
    <row r="252" spans="2:11">
      <c r="B252" s="79"/>
      <c r="C252" s="80"/>
      <c r="D252" s="80"/>
      <c r="E252" s="80"/>
      <c r="F252" s="80"/>
      <c r="G252" s="80"/>
      <c r="H252" s="80"/>
      <c r="I252" s="80"/>
      <c r="J252" s="80"/>
      <c r="K252" s="80"/>
    </row>
    <row r="253" spans="2:11">
      <c r="B253" s="79"/>
      <c r="C253" s="80"/>
      <c r="D253" s="80"/>
      <c r="E253" s="80"/>
      <c r="F253" s="80"/>
      <c r="G253" s="80"/>
      <c r="H253" s="80"/>
      <c r="I253" s="80"/>
      <c r="J253" s="80"/>
      <c r="K253" s="80"/>
    </row>
    <row r="254" spans="2:11">
      <c r="B254" s="79"/>
      <c r="C254" s="80"/>
      <c r="D254" s="80"/>
      <c r="E254" s="80"/>
      <c r="F254" s="80"/>
      <c r="G254" s="80"/>
      <c r="H254" s="80"/>
      <c r="I254" s="80"/>
      <c r="J254" s="80"/>
      <c r="K254" s="80"/>
    </row>
    <row r="255" spans="2:11">
      <c r="B255" s="79"/>
      <c r="C255" s="80"/>
      <c r="D255" s="80"/>
      <c r="E255" s="80"/>
      <c r="F255" s="80"/>
      <c r="G255" s="80"/>
      <c r="H255" s="80"/>
      <c r="I255" s="80"/>
      <c r="J255" s="80"/>
      <c r="K255" s="80"/>
    </row>
    <row r="256" spans="2:11">
      <c r="B256" s="79"/>
      <c r="C256" s="80"/>
      <c r="D256" s="80"/>
      <c r="E256" s="80"/>
      <c r="F256" s="80"/>
      <c r="G256" s="80"/>
      <c r="H256" s="80"/>
      <c r="I256" s="80"/>
      <c r="J256" s="80"/>
      <c r="K256" s="80"/>
    </row>
    <row r="257" spans="2:11">
      <c r="B257" s="79"/>
      <c r="C257" s="80"/>
      <c r="D257" s="80"/>
      <c r="E257" s="80"/>
      <c r="F257" s="80"/>
      <c r="G257" s="80"/>
      <c r="H257" s="80"/>
      <c r="I257" s="80"/>
      <c r="J257" s="80"/>
      <c r="K257" s="80"/>
    </row>
    <row r="258" spans="2:11">
      <c r="B258" s="79"/>
      <c r="C258" s="80"/>
      <c r="D258" s="80"/>
      <c r="E258" s="80"/>
      <c r="F258" s="80"/>
      <c r="G258" s="80"/>
      <c r="H258" s="80"/>
      <c r="I258" s="80"/>
      <c r="J258" s="80"/>
      <c r="K258" s="80"/>
    </row>
    <row r="259" spans="2:11">
      <c r="B259" s="79"/>
      <c r="C259" s="80"/>
      <c r="D259" s="80"/>
      <c r="E259" s="80"/>
      <c r="F259" s="80"/>
      <c r="G259" s="80"/>
      <c r="H259" s="80"/>
      <c r="I259" s="80"/>
      <c r="J259" s="80"/>
      <c r="K259" s="80"/>
    </row>
    <row r="260" spans="2:11">
      <c r="B260" s="79"/>
      <c r="C260" s="80"/>
      <c r="D260" s="80"/>
      <c r="E260" s="80"/>
      <c r="F260" s="80"/>
      <c r="G260" s="80"/>
      <c r="H260" s="80"/>
      <c r="I260" s="80"/>
      <c r="J260" s="80"/>
      <c r="K260" s="80"/>
    </row>
    <row r="261" spans="2:11">
      <c r="B261" s="79"/>
      <c r="C261" s="80"/>
      <c r="D261" s="80"/>
      <c r="E261" s="80"/>
      <c r="F261" s="80"/>
      <c r="G261" s="80"/>
      <c r="H261" s="80"/>
      <c r="I261" s="80"/>
      <c r="J261" s="80"/>
      <c r="K261" s="80"/>
    </row>
    <row r="262" spans="2:11">
      <c r="B262" s="79"/>
      <c r="C262" s="80"/>
      <c r="D262" s="80"/>
      <c r="E262" s="80"/>
      <c r="F262" s="80"/>
      <c r="G262" s="80"/>
      <c r="H262" s="80"/>
      <c r="I262" s="80"/>
      <c r="J262" s="80"/>
      <c r="K262" s="80"/>
    </row>
    <row r="263" spans="2:11">
      <c r="B263" s="79"/>
      <c r="C263" s="80"/>
      <c r="D263" s="80"/>
      <c r="E263" s="80"/>
      <c r="F263" s="80"/>
      <c r="G263" s="80"/>
      <c r="H263" s="80"/>
      <c r="I263" s="80"/>
      <c r="J263" s="80"/>
      <c r="K263" s="80"/>
    </row>
    <row r="264" spans="2:11">
      <c r="B264" s="79"/>
      <c r="C264" s="80"/>
      <c r="D264" s="80"/>
      <c r="E264" s="80"/>
      <c r="F264" s="80"/>
      <c r="G264" s="80"/>
      <c r="H264" s="80"/>
      <c r="I264" s="80"/>
      <c r="J264" s="80"/>
      <c r="K264" s="80"/>
    </row>
    <row r="265" spans="2:11">
      <c r="B265" s="79"/>
      <c r="C265" s="80"/>
      <c r="D265" s="80"/>
      <c r="E265" s="80"/>
      <c r="F265" s="80"/>
      <c r="G265" s="80"/>
      <c r="H265" s="80"/>
      <c r="I265" s="80"/>
      <c r="J265" s="80"/>
      <c r="K265" s="80"/>
    </row>
    <row r="266" spans="2:11">
      <c r="B266" s="79"/>
      <c r="C266" s="80"/>
      <c r="D266" s="80"/>
      <c r="E266" s="80"/>
      <c r="F266" s="80"/>
      <c r="G266" s="80"/>
      <c r="H266" s="80"/>
      <c r="I266" s="80"/>
      <c r="J266" s="80"/>
      <c r="K266" s="80"/>
    </row>
    <row r="267" spans="2:11">
      <c r="B267" s="79"/>
      <c r="C267" s="80"/>
      <c r="D267" s="80"/>
      <c r="E267" s="80"/>
      <c r="F267" s="80"/>
      <c r="G267" s="80"/>
      <c r="H267" s="80"/>
      <c r="I267" s="80"/>
      <c r="J267" s="80"/>
      <c r="K267" s="80"/>
    </row>
    <row r="268" spans="2:11">
      <c r="B268" s="79"/>
      <c r="C268" s="80"/>
      <c r="D268" s="80"/>
      <c r="E268" s="80"/>
      <c r="F268" s="80"/>
      <c r="G268" s="80"/>
      <c r="H268" s="80"/>
      <c r="I268" s="80"/>
      <c r="J268" s="80"/>
      <c r="K268" s="80"/>
    </row>
    <row r="269" spans="2:11">
      <c r="B269" s="79"/>
      <c r="C269" s="80"/>
      <c r="D269" s="80"/>
      <c r="E269" s="80"/>
      <c r="F269" s="80"/>
      <c r="G269" s="80"/>
      <c r="H269" s="80"/>
      <c r="I269" s="80"/>
      <c r="J269" s="80"/>
      <c r="K269" s="80"/>
    </row>
    <row r="270" spans="2:11">
      <c r="B270" s="79"/>
      <c r="C270" s="80"/>
      <c r="D270" s="80"/>
      <c r="E270" s="80"/>
      <c r="F270" s="80"/>
      <c r="G270" s="80"/>
      <c r="H270" s="80"/>
      <c r="I270" s="80"/>
      <c r="J270" s="80"/>
      <c r="K270" s="80"/>
    </row>
    <row r="271" spans="2:11">
      <c r="B271" s="79"/>
      <c r="C271" s="80"/>
      <c r="D271" s="80"/>
      <c r="E271" s="80"/>
      <c r="F271" s="80"/>
      <c r="G271" s="80"/>
      <c r="H271" s="80"/>
      <c r="I271" s="80"/>
      <c r="J271" s="80"/>
      <c r="K271" s="80"/>
    </row>
    <row r="272" spans="2:11">
      <c r="B272" s="79"/>
      <c r="C272" s="80"/>
      <c r="D272" s="80"/>
      <c r="E272" s="80"/>
      <c r="F272" s="80"/>
      <c r="G272" s="80"/>
      <c r="H272" s="80"/>
      <c r="I272" s="80"/>
      <c r="J272" s="80"/>
      <c r="K272" s="80"/>
    </row>
    <row r="273" spans="2:11">
      <c r="B273" s="79"/>
      <c r="C273" s="80"/>
      <c r="D273" s="80"/>
      <c r="E273" s="80"/>
      <c r="F273" s="80"/>
      <c r="G273" s="80"/>
      <c r="H273" s="80"/>
      <c r="I273" s="80"/>
      <c r="J273" s="80"/>
      <c r="K273" s="80"/>
    </row>
    <row r="274" spans="2:11">
      <c r="B274" s="79"/>
      <c r="C274" s="80"/>
      <c r="D274" s="80"/>
      <c r="E274" s="80"/>
      <c r="F274" s="80"/>
      <c r="G274" s="80"/>
      <c r="H274" s="80"/>
      <c r="I274" s="80"/>
      <c r="J274" s="80"/>
      <c r="K274" s="80"/>
    </row>
    <row r="275" spans="2:11">
      <c r="B275" s="79"/>
      <c r="C275" s="80"/>
      <c r="D275" s="80"/>
      <c r="E275" s="80"/>
      <c r="F275" s="80"/>
      <c r="G275" s="80"/>
      <c r="H275" s="80"/>
      <c r="I275" s="80"/>
      <c r="J275" s="80"/>
      <c r="K275" s="80"/>
    </row>
    <row r="276" spans="2:11">
      <c r="B276" s="79"/>
      <c r="C276" s="80"/>
      <c r="D276" s="80"/>
      <c r="E276" s="80"/>
      <c r="F276" s="80"/>
      <c r="G276" s="80"/>
      <c r="H276" s="80"/>
      <c r="I276" s="80"/>
      <c r="J276" s="80"/>
      <c r="K276" s="80"/>
    </row>
    <row r="277" spans="2:11">
      <c r="B277" s="79"/>
      <c r="C277" s="80"/>
      <c r="D277" s="80"/>
      <c r="E277" s="80"/>
      <c r="F277" s="80"/>
      <c r="G277" s="80"/>
      <c r="H277" s="80"/>
      <c r="I277" s="80"/>
      <c r="J277" s="80"/>
      <c r="K277" s="80"/>
    </row>
    <row r="278" spans="2:11">
      <c r="B278" s="79"/>
      <c r="C278" s="80"/>
      <c r="D278" s="80"/>
      <c r="E278" s="80"/>
      <c r="F278" s="80"/>
      <c r="G278" s="80"/>
      <c r="H278" s="80"/>
      <c r="I278" s="80"/>
      <c r="J278" s="80"/>
      <c r="K278" s="80"/>
    </row>
    <row r="279" spans="2:11">
      <c r="B279" s="79"/>
      <c r="C279" s="80"/>
      <c r="D279" s="80"/>
      <c r="E279" s="80"/>
      <c r="F279" s="80"/>
      <c r="G279" s="80"/>
      <c r="H279" s="80"/>
      <c r="I279" s="80"/>
      <c r="J279" s="80"/>
      <c r="K279" s="80"/>
    </row>
    <row r="280" spans="2:11">
      <c r="B280" s="79"/>
      <c r="C280" s="80"/>
      <c r="D280" s="80"/>
      <c r="E280" s="80"/>
      <c r="F280" s="80"/>
      <c r="G280" s="80"/>
      <c r="H280" s="80"/>
      <c r="I280" s="80"/>
      <c r="J280" s="80"/>
      <c r="K280" s="80"/>
    </row>
    <row r="281" spans="2:11">
      <c r="B281" s="79"/>
      <c r="C281" s="80"/>
      <c r="D281" s="80"/>
      <c r="E281" s="80"/>
      <c r="F281" s="80"/>
      <c r="G281" s="80"/>
      <c r="H281" s="80"/>
      <c r="I281" s="80"/>
      <c r="J281" s="80"/>
      <c r="K281" s="80"/>
    </row>
    <row r="282" spans="2:11">
      <c r="B282" s="79"/>
      <c r="C282" s="80"/>
      <c r="D282" s="80"/>
      <c r="E282" s="80"/>
      <c r="F282" s="80"/>
      <c r="G282" s="80"/>
      <c r="H282" s="80"/>
      <c r="I282" s="80"/>
      <c r="J282" s="80"/>
      <c r="K282" s="80"/>
    </row>
    <row r="283" spans="2:11">
      <c r="B283" s="79"/>
      <c r="C283" s="80"/>
      <c r="D283" s="80"/>
      <c r="E283" s="80"/>
      <c r="F283" s="80"/>
      <c r="G283" s="80"/>
      <c r="H283" s="80"/>
      <c r="I283" s="80"/>
      <c r="J283" s="80"/>
      <c r="K283" s="80"/>
    </row>
    <row r="284" spans="2:11">
      <c r="B284" s="79"/>
      <c r="C284" s="80"/>
      <c r="D284" s="80"/>
      <c r="E284" s="80"/>
      <c r="F284" s="80"/>
      <c r="G284" s="80"/>
      <c r="H284" s="80"/>
      <c r="I284" s="80"/>
      <c r="J284" s="80"/>
      <c r="K284" s="80"/>
    </row>
    <row r="285" spans="2:11">
      <c r="B285" s="79"/>
      <c r="C285" s="80"/>
      <c r="D285" s="80"/>
      <c r="E285" s="80"/>
      <c r="F285" s="80"/>
      <c r="G285" s="80"/>
      <c r="H285" s="80"/>
      <c r="I285" s="80"/>
      <c r="J285" s="80"/>
      <c r="K285" s="80"/>
    </row>
    <row r="286" spans="2:11">
      <c r="B286" s="79"/>
      <c r="C286" s="80"/>
      <c r="D286" s="80"/>
      <c r="E286" s="80"/>
      <c r="F286" s="80"/>
      <c r="G286" s="80"/>
      <c r="H286" s="80"/>
      <c r="I286" s="80"/>
      <c r="J286" s="80"/>
      <c r="K286" s="80"/>
    </row>
    <row r="287" spans="2:11">
      <c r="B287" s="79"/>
      <c r="C287" s="80"/>
      <c r="D287" s="80"/>
      <c r="E287" s="80"/>
      <c r="F287" s="80"/>
      <c r="G287" s="80"/>
      <c r="H287" s="80"/>
      <c r="I287" s="80"/>
      <c r="J287" s="80"/>
      <c r="K287" s="80"/>
    </row>
    <row r="288" spans="2:11">
      <c r="B288" s="79"/>
      <c r="C288" s="80"/>
      <c r="D288" s="80"/>
      <c r="E288" s="80"/>
      <c r="F288" s="80"/>
      <c r="G288" s="80"/>
      <c r="H288" s="80"/>
      <c r="I288" s="80"/>
      <c r="J288" s="80"/>
      <c r="K288" s="80"/>
    </row>
    <row r="289" spans="2:11">
      <c r="B289" s="79"/>
      <c r="C289" s="80"/>
      <c r="D289" s="80"/>
      <c r="E289" s="80"/>
      <c r="F289" s="80"/>
      <c r="G289" s="80"/>
      <c r="H289" s="80"/>
      <c r="I289" s="80"/>
      <c r="J289" s="80"/>
      <c r="K289" s="80"/>
    </row>
    <row r="290" spans="2:11">
      <c r="B290" s="79"/>
      <c r="C290" s="80"/>
      <c r="D290" s="80"/>
      <c r="E290" s="80"/>
      <c r="F290" s="80"/>
      <c r="G290" s="80"/>
      <c r="H290" s="80"/>
      <c r="I290" s="80"/>
      <c r="J290" s="80"/>
      <c r="K290" s="80"/>
    </row>
    <row r="291" spans="2:11">
      <c r="B291" s="79"/>
      <c r="C291" s="80"/>
      <c r="D291" s="80"/>
      <c r="E291" s="80"/>
      <c r="F291" s="80"/>
      <c r="G291" s="80"/>
      <c r="H291" s="80"/>
      <c r="I291" s="80"/>
      <c r="J291" s="80"/>
      <c r="K291" s="80"/>
    </row>
    <row r="292" spans="2:11">
      <c r="B292" s="79"/>
      <c r="C292" s="80"/>
      <c r="D292" s="80"/>
      <c r="E292" s="80"/>
      <c r="F292" s="80"/>
      <c r="G292" s="80"/>
      <c r="H292" s="80"/>
      <c r="I292" s="80"/>
      <c r="J292" s="80"/>
      <c r="K292" s="80"/>
    </row>
    <row r="293" spans="2:11">
      <c r="B293" s="79"/>
      <c r="C293" s="80"/>
      <c r="D293" s="80"/>
      <c r="E293" s="80"/>
      <c r="F293" s="80"/>
      <c r="G293" s="80"/>
      <c r="H293" s="80"/>
      <c r="I293" s="80"/>
      <c r="J293" s="80"/>
      <c r="K293" s="80"/>
    </row>
    <row r="294" spans="2:11">
      <c r="B294" s="79"/>
      <c r="C294" s="80"/>
      <c r="D294" s="80"/>
      <c r="E294" s="80"/>
      <c r="F294" s="80"/>
      <c r="G294" s="80"/>
      <c r="H294" s="80"/>
      <c r="I294" s="80"/>
      <c r="J294" s="80"/>
      <c r="K294" s="80"/>
    </row>
    <row r="295" spans="2:11">
      <c r="B295" s="79"/>
      <c r="C295" s="80"/>
      <c r="D295" s="80"/>
      <c r="E295" s="80"/>
      <c r="F295" s="80"/>
      <c r="G295" s="80"/>
      <c r="H295" s="80"/>
      <c r="I295" s="80"/>
      <c r="J295" s="80"/>
      <c r="K295" s="80"/>
    </row>
    <row r="296" spans="2:11">
      <c r="B296" s="79"/>
      <c r="C296" s="80"/>
      <c r="D296" s="80"/>
      <c r="E296" s="80"/>
      <c r="F296" s="80"/>
      <c r="G296" s="80"/>
      <c r="H296" s="80"/>
      <c r="I296" s="80"/>
      <c r="J296" s="80"/>
      <c r="K296" s="80"/>
    </row>
    <row r="297" spans="2:11">
      <c r="B297" s="79"/>
      <c r="C297" s="80"/>
      <c r="D297" s="80"/>
      <c r="E297" s="80"/>
      <c r="F297" s="80"/>
      <c r="G297" s="80"/>
      <c r="H297" s="80"/>
      <c r="I297" s="80"/>
      <c r="J297" s="80"/>
      <c r="K297" s="80"/>
    </row>
    <row r="298" spans="2:11">
      <c r="B298" s="79"/>
      <c r="C298" s="80"/>
      <c r="D298" s="80"/>
      <c r="E298" s="80"/>
      <c r="F298" s="80"/>
      <c r="G298" s="80"/>
      <c r="H298" s="80"/>
      <c r="I298" s="80"/>
      <c r="J298" s="80"/>
      <c r="K298" s="80"/>
    </row>
    <row r="299" spans="2:11">
      <c r="B299" s="79"/>
      <c r="C299" s="80"/>
      <c r="D299" s="80"/>
      <c r="E299" s="80"/>
      <c r="F299" s="80"/>
      <c r="G299" s="80"/>
      <c r="H299" s="80"/>
      <c r="I299" s="80"/>
      <c r="J299" s="80"/>
      <c r="K299" s="80"/>
    </row>
    <row r="300" spans="2:11">
      <c r="B300" s="79"/>
      <c r="C300" s="80"/>
      <c r="D300" s="80"/>
      <c r="E300" s="80"/>
      <c r="F300" s="80"/>
      <c r="G300" s="80"/>
      <c r="H300" s="80"/>
      <c r="I300" s="80"/>
      <c r="J300" s="80"/>
      <c r="K300" s="80"/>
    </row>
    <row r="301" spans="2:11">
      <c r="B301" s="79"/>
      <c r="C301" s="80"/>
      <c r="D301" s="80"/>
      <c r="E301" s="80"/>
      <c r="F301" s="80"/>
      <c r="G301" s="80"/>
      <c r="H301" s="80"/>
      <c r="I301" s="80"/>
      <c r="J301" s="80"/>
      <c r="K301" s="80"/>
    </row>
    <row r="302" spans="2:11">
      <c r="B302" s="79"/>
      <c r="C302" s="80"/>
      <c r="D302" s="80"/>
      <c r="E302" s="80"/>
      <c r="F302" s="80"/>
      <c r="G302" s="80"/>
      <c r="H302" s="80"/>
      <c r="I302" s="80"/>
      <c r="J302" s="80"/>
      <c r="K302" s="80"/>
    </row>
    <row r="303" spans="2:11">
      <c r="B303" s="79"/>
      <c r="C303" s="80"/>
      <c r="D303" s="80"/>
      <c r="E303" s="80"/>
      <c r="F303" s="80"/>
      <c r="G303" s="80"/>
      <c r="H303" s="80"/>
      <c r="I303" s="80"/>
      <c r="J303" s="80"/>
      <c r="K303" s="80"/>
    </row>
    <row r="304" spans="2:11">
      <c r="B304" s="79"/>
      <c r="C304" s="80"/>
      <c r="D304" s="80"/>
      <c r="E304" s="80"/>
      <c r="F304" s="80"/>
      <c r="G304" s="80"/>
      <c r="H304" s="80"/>
      <c r="I304" s="80"/>
      <c r="J304" s="80"/>
      <c r="K304" s="80"/>
    </row>
    <row r="305" spans="2:11">
      <c r="B305" s="79"/>
      <c r="C305" s="80"/>
      <c r="D305" s="80"/>
      <c r="E305" s="80"/>
      <c r="F305" s="80"/>
      <c r="G305" s="80"/>
      <c r="H305" s="80"/>
      <c r="I305" s="80"/>
      <c r="J305" s="80"/>
      <c r="K305" s="80"/>
    </row>
    <row r="306" spans="2:11">
      <c r="B306" s="79"/>
      <c r="C306" s="80"/>
      <c r="D306" s="80"/>
      <c r="E306" s="80"/>
      <c r="F306" s="80"/>
      <c r="G306" s="80"/>
      <c r="H306" s="80"/>
      <c r="I306" s="80"/>
      <c r="J306" s="80"/>
      <c r="K306" s="80"/>
    </row>
    <row r="307" spans="2:11">
      <c r="B307" s="79"/>
      <c r="C307" s="80"/>
      <c r="D307" s="80"/>
      <c r="E307" s="80"/>
      <c r="F307" s="80"/>
      <c r="G307" s="80"/>
      <c r="H307" s="80"/>
      <c r="I307" s="80"/>
      <c r="J307" s="80"/>
      <c r="K307" s="80"/>
    </row>
    <row r="308" spans="2:11">
      <c r="B308" s="79"/>
      <c r="C308" s="80"/>
      <c r="D308" s="80"/>
      <c r="E308" s="80"/>
      <c r="F308" s="80"/>
      <c r="G308" s="80"/>
      <c r="H308" s="80"/>
      <c r="I308" s="80"/>
      <c r="J308" s="80"/>
      <c r="K308" s="80"/>
    </row>
    <row r="309" spans="2:11">
      <c r="B309" s="79"/>
      <c r="C309" s="80"/>
      <c r="D309" s="80"/>
      <c r="E309" s="80"/>
      <c r="F309" s="80"/>
      <c r="G309" s="80"/>
      <c r="H309" s="80"/>
      <c r="I309" s="80"/>
      <c r="J309" s="80"/>
      <c r="K309" s="80"/>
    </row>
    <row r="310" spans="2:11">
      <c r="B310" s="79"/>
      <c r="C310" s="80"/>
      <c r="D310" s="80"/>
      <c r="E310" s="80"/>
      <c r="F310" s="80"/>
      <c r="G310" s="80"/>
      <c r="H310" s="80"/>
      <c r="I310" s="80"/>
      <c r="J310" s="80"/>
      <c r="K310" s="80"/>
    </row>
    <row r="311" spans="2:11">
      <c r="B311" s="79"/>
      <c r="C311" s="80"/>
      <c r="D311" s="80"/>
      <c r="E311" s="80"/>
      <c r="F311" s="80"/>
      <c r="G311" s="80"/>
      <c r="H311" s="80"/>
      <c r="I311" s="80"/>
      <c r="J311" s="80"/>
      <c r="K311" s="80"/>
    </row>
    <row r="312" spans="2:11">
      <c r="B312" s="79"/>
      <c r="C312" s="80"/>
      <c r="D312" s="80"/>
      <c r="E312" s="80"/>
      <c r="F312" s="80"/>
      <c r="G312" s="80"/>
      <c r="H312" s="80"/>
      <c r="I312" s="80"/>
      <c r="J312" s="80"/>
      <c r="K312" s="80"/>
    </row>
    <row r="313" spans="2:11">
      <c r="B313" s="79"/>
      <c r="C313" s="80"/>
      <c r="D313" s="80"/>
      <c r="E313" s="80"/>
      <c r="F313" s="80"/>
      <c r="G313" s="80"/>
      <c r="H313" s="80"/>
      <c r="I313" s="80"/>
      <c r="J313" s="80"/>
      <c r="K313" s="80"/>
    </row>
    <row r="314" spans="2:11">
      <c r="B314" s="79"/>
      <c r="C314" s="80"/>
      <c r="D314" s="80"/>
      <c r="E314" s="80"/>
      <c r="F314" s="80"/>
      <c r="G314" s="80"/>
      <c r="H314" s="80"/>
      <c r="I314" s="80"/>
      <c r="J314" s="80"/>
      <c r="K314" s="80"/>
    </row>
    <row r="315" spans="2:11">
      <c r="B315" s="79"/>
      <c r="C315" s="80"/>
      <c r="D315" s="80"/>
      <c r="E315" s="80"/>
      <c r="F315" s="80"/>
      <c r="G315" s="80"/>
      <c r="H315" s="80"/>
      <c r="I315" s="80"/>
      <c r="J315" s="80"/>
      <c r="K315" s="80"/>
    </row>
    <row r="316" spans="2:11">
      <c r="B316" s="79"/>
      <c r="C316" s="80"/>
      <c r="D316" s="80"/>
      <c r="E316" s="80"/>
      <c r="F316" s="80"/>
      <c r="G316" s="80"/>
      <c r="H316" s="80"/>
      <c r="I316" s="80"/>
      <c r="J316" s="80"/>
      <c r="K316" s="80"/>
    </row>
    <row r="317" spans="2:11">
      <c r="B317" s="79"/>
      <c r="C317" s="80"/>
      <c r="D317" s="80"/>
      <c r="E317" s="80"/>
      <c r="F317" s="80"/>
      <c r="G317" s="80"/>
      <c r="H317" s="80"/>
      <c r="I317" s="80"/>
      <c r="J317" s="80"/>
      <c r="K317" s="80"/>
    </row>
    <row r="318" spans="2:11">
      <c r="B318" s="79"/>
      <c r="C318" s="80"/>
      <c r="D318" s="80"/>
      <c r="E318" s="80"/>
      <c r="F318" s="80"/>
      <c r="G318" s="80"/>
      <c r="H318" s="80"/>
      <c r="I318" s="80"/>
      <c r="J318" s="80"/>
      <c r="K318" s="80"/>
    </row>
    <row r="319" spans="2:11">
      <c r="B319" s="79"/>
      <c r="C319" s="80"/>
      <c r="D319" s="80"/>
      <c r="E319" s="80"/>
      <c r="F319" s="80"/>
      <c r="G319" s="80"/>
      <c r="H319" s="80"/>
      <c r="I319" s="80"/>
      <c r="J319" s="80"/>
      <c r="K319" s="80"/>
    </row>
    <row r="320" spans="2:11">
      <c r="B320" s="79"/>
      <c r="C320" s="80"/>
      <c r="D320" s="80"/>
      <c r="E320" s="80"/>
      <c r="F320" s="80"/>
      <c r="G320" s="80"/>
      <c r="H320" s="80"/>
      <c r="I320" s="80"/>
      <c r="J320" s="80"/>
      <c r="K320" s="80"/>
    </row>
    <row r="321" spans="2:11">
      <c r="B321" s="79"/>
      <c r="C321" s="80"/>
      <c r="D321" s="80"/>
      <c r="E321" s="80"/>
      <c r="F321" s="80"/>
      <c r="G321" s="80"/>
      <c r="H321" s="80"/>
      <c r="I321" s="80"/>
      <c r="J321" s="80"/>
      <c r="K321" s="80"/>
    </row>
    <row r="322" spans="2:11">
      <c r="B322" s="79"/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2:11">
      <c r="B323" s="79"/>
      <c r="C323" s="80"/>
      <c r="D323" s="80"/>
      <c r="E323" s="80"/>
      <c r="F323" s="80"/>
      <c r="G323" s="80"/>
      <c r="H323" s="80"/>
      <c r="I323" s="80"/>
      <c r="J323" s="80"/>
      <c r="K323" s="80"/>
    </row>
    <row r="324" spans="2:11">
      <c r="B324" s="79"/>
      <c r="C324" s="80"/>
      <c r="D324" s="80"/>
      <c r="E324" s="80"/>
      <c r="F324" s="80"/>
      <c r="G324" s="80"/>
      <c r="H324" s="80"/>
      <c r="I324" s="80"/>
      <c r="J324" s="80"/>
      <c r="K324" s="80"/>
    </row>
    <row r="325" spans="2:11">
      <c r="B325" s="79"/>
      <c r="C325" s="80"/>
      <c r="D325" s="80"/>
      <c r="E325" s="80"/>
      <c r="F325" s="80"/>
      <c r="G325" s="80"/>
      <c r="H325" s="80"/>
      <c r="I325" s="80"/>
      <c r="J325" s="80"/>
      <c r="K325" s="80"/>
    </row>
    <row r="326" spans="2:11">
      <c r="B326" s="79"/>
      <c r="C326" s="80"/>
      <c r="D326" s="80"/>
      <c r="E326" s="80"/>
      <c r="F326" s="80"/>
      <c r="G326" s="80"/>
      <c r="H326" s="80"/>
      <c r="I326" s="80"/>
      <c r="J326" s="80"/>
      <c r="K326" s="80"/>
    </row>
    <row r="327" spans="2:11">
      <c r="B327" s="79"/>
      <c r="C327" s="80"/>
      <c r="D327" s="80"/>
      <c r="E327" s="80"/>
      <c r="F327" s="80"/>
      <c r="G327" s="80"/>
      <c r="H327" s="80"/>
      <c r="I327" s="80"/>
      <c r="J327" s="80"/>
      <c r="K327" s="80"/>
    </row>
    <row r="328" spans="2:11">
      <c r="B328" s="79"/>
      <c r="C328" s="80"/>
      <c r="D328" s="80"/>
      <c r="E328" s="80"/>
      <c r="F328" s="80"/>
      <c r="G328" s="80"/>
      <c r="H328" s="80"/>
      <c r="I328" s="80"/>
      <c r="J328" s="80"/>
      <c r="K328" s="80"/>
    </row>
    <row r="329" spans="2:11">
      <c r="B329" s="79"/>
      <c r="C329" s="80"/>
      <c r="D329" s="80"/>
      <c r="E329" s="80"/>
      <c r="F329" s="80"/>
      <c r="G329" s="80"/>
      <c r="H329" s="80"/>
      <c r="I329" s="80"/>
      <c r="J329" s="80"/>
      <c r="K329" s="80"/>
    </row>
    <row r="330" spans="2:11">
      <c r="B330" s="79"/>
      <c r="C330" s="80"/>
      <c r="D330" s="80"/>
      <c r="E330" s="80"/>
      <c r="F330" s="80"/>
      <c r="G330" s="80"/>
      <c r="H330" s="80"/>
      <c r="I330" s="80"/>
      <c r="J330" s="80"/>
      <c r="K330" s="80"/>
    </row>
    <row r="331" spans="2:11">
      <c r="B331" s="79"/>
      <c r="C331" s="80"/>
      <c r="D331" s="80"/>
      <c r="E331" s="80"/>
      <c r="F331" s="80"/>
      <c r="G331" s="80"/>
      <c r="H331" s="80"/>
      <c r="I331" s="80"/>
      <c r="J331" s="80"/>
      <c r="K331" s="80"/>
    </row>
    <row r="332" spans="2:11">
      <c r="B332" s="79"/>
      <c r="C332" s="80"/>
      <c r="D332" s="80"/>
      <c r="E332" s="80"/>
      <c r="F332" s="80"/>
      <c r="G332" s="80"/>
      <c r="H332" s="80"/>
      <c r="I332" s="80"/>
      <c r="J332" s="80"/>
      <c r="K332" s="80"/>
    </row>
    <row r="333" spans="2:11">
      <c r="B333" s="79"/>
      <c r="C333" s="80"/>
      <c r="D333" s="80"/>
      <c r="E333" s="80"/>
      <c r="F333" s="80"/>
      <c r="G333" s="80"/>
      <c r="H333" s="80"/>
      <c r="I333" s="80"/>
      <c r="J333" s="80"/>
      <c r="K333" s="80"/>
    </row>
    <row r="334" spans="2:11">
      <c r="B334" s="79"/>
      <c r="C334" s="80"/>
      <c r="D334" s="80"/>
      <c r="E334" s="80"/>
      <c r="F334" s="80"/>
      <c r="G334" s="80"/>
      <c r="H334" s="80"/>
      <c r="I334" s="80"/>
      <c r="J334" s="80"/>
      <c r="K334" s="80"/>
    </row>
    <row r="335" spans="2:11">
      <c r="B335" s="79"/>
      <c r="C335" s="80"/>
      <c r="D335" s="80"/>
      <c r="E335" s="80"/>
      <c r="F335" s="80"/>
      <c r="G335" s="80"/>
      <c r="H335" s="80"/>
      <c r="I335" s="80"/>
      <c r="J335" s="80"/>
      <c r="K335" s="80"/>
    </row>
    <row r="336" spans="2:11">
      <c r="B336" s="79"/>
      <c r="C336" s="80"/>
      <c r="D336" s="80"/>
      <c r="E336" s="80"/>
      <c r="F336" s="80"/>
      <c r="G336" s="80"/>
      <c r="H336" s="80"/>
      <c r="I336" s="80"/>
      <c r="J336" s="80"/>
      <c r="K336" s="80"/>
    </row>
    <row r="337" spans="2:11">
      <c r="B337" s="79"/>
      <c r="C337" s="80"/>
      <c r="D337" s="80"/>
      <c r="E337" s="80"/>
      <c r="F337" s="80"/>
      <c r="G337" s="80"/>
      <c r="H337" s="80"/>
      <c r="I337" s="80"/>
      <c r="J337" s="80"/>
      <c r="K337" s="80"/>
    </row>
    <row r="338" spans="2:11">
      <c r="B338" s="79"/>
      <c r="C338" s="80"/>
      <c r="D338" s="80"/>
      <c r="E338" s="80"/>
      <c r="F338" s="80"/>
      <c r="G338" s="80"/>
      <c r="H338" s="80"/>
      <c r="I338" s="80"/>
      <c r="J338" s="80"/>
      <c r="K338" s="80"/>
    </row>
    <row r="339" spans="2:11">
      <c r="B339" s="79"/>
      <c r="C339" s="80"/>
      <c r="D339" s="80"/>
      <c r="E339" s="80"/>
      <c r="F339" s="80"/>
      <c r="G339" s="80"/>
      <c r="H339" s="80"/>
      <c r="I339" s="80"/>
      <c r="J339" s="80"/>
      <c r="K339" s="80"/>
    </row>
    <row r="340" spans="2:11">
      <c r="B340" s="79"/>
      <c r="C340" s="80"/>
      <c r="D340" s="80"/>
      <c r="E340" s="80"/>
      <c r="F340" s="80"/>
      <c r="G340" s="80"/>
      <c r="H340" s="80"/>
      <c r="I340" s="80"/>
      <c r="J340" s="80"/>
      <c r="K340" s="80"/>
    </row>
    <row r="341" spans="2:11">
      <c r="B341" s="79"/>
      <c r="C341" s="80"/>
      <c r="D341" s="80"/>
      <c r="E341" s="80"/>
      <c r="F341" s="80"/>
      <c r="G341" s="80"/>
      <c r="H341" s="80"/>
      <c r="I341" s="80"/>
      <c r="J341" s="80"/>
      <c r="K341" s="80"/>
    </row>
    <row r="342" spans="2:11">
      <c r="B342" s="79"/>
      <c r="C342" s="80"/>
      <c r="D342" s="80"/>
      <c r="E342" s="80"/>
      <c r="F342" s="80"/>
      <c r="G342" s="80"/>
      <c r="H342" s="80"/>
      <c r="I342" s="80"/>
      <c r="J342" s="80"/>
      <c r="K342" s="80"/>
    </row>
    <row r="343" spans="2:11">
      <c r="B343" s="79"/>
      <c r="C343" s="80"/>
      <c r="D343" s="80"/>
      <c r="E343" s="80"/>
      <c r="F343" s="80"/>
      <c r="G343" s="80"/>
      <c r="H343" s="80"/>
      <c r="I343" s="80"/>
      <c r="J343" s="80"/>
      <c r="K343" s="80"/>
    </row>
    <row r="344" spans="2:11">
      <c r="B344" s="79"/>
      <c r="C344" s="80"/>
      <c r="D344" s="80"/>
      <c r="E344" s="80"/>
      <c r="F344" s="80"/>
      <c r="G344" s="80"/>
      <c r="H344" s="80"/>
      <c r="I344" s="80"/>
      <c r="J344" s="80"/>
      <c r="K344" s="80"/>
    </row>
    <row r="345" spans="2:11">
      <c r="B345" s="79"/>
      <c r="C345" s="80"/>
      <c r="D345" s="80"/>
      <c r="E345" s="80"/>
      <c r="F345" s="80"/>
      <c r="G345" s="80"/>
      <c r="H345" s="80"/>
      <c r="I345" s="80"/>
      <c r="J345" s="80"/>
      <c r="K345" s="80"/>
    </row>
    <row r="346" spans="2:11">
      <c r="B346" s="79"/>
      <c r="C346" s="80"/>
      <c r="D346" s="80"/>
      <c r="E346" s="80"/>
      <c r="F346" s="80"/>
      <c r="G346" s="80"/>
      <c r="H346" s="80"/>
      <c r="I346" s="80"/>
      <c r="J346" s="80"/>
      <c r="K346" s="80"/>
    </row>
    <row r="347" spans="2:11">
      <c r="B347" s="79"/>
      <c r="C347" s="80"/>
      <c r="D347" s="80"/>
      <c r="E347" s="80"/>
      <c r="F347" s="80"/>
      <c r="G347" s="80"/>
      <c r="H347" s="80"/>
      <c r="I347" s="80"/>
      <c r="J347" s="80"/>
      <c r="K347" s="80"/>
    </row>
    <row r="348" spans="2:11">
      <c r="B348" s="79"/>
      <c r="C348" s="80"/>
      <c r="D348" s="80"/>
      <c r="E348" s="80"/>
      <c r="F348" s="80"/>
      <c r="G348" s="80"/>
      <c r="H348" s="80"/>
      <c r="I348" s="80"/>
      <c r="J348" s="80"/>
      <c r="K348" s="80"/>
    </row>
    <row r="349" spans="2:11">
      <c r="B349" s="79"/>
      <c r="C349" s="80"/>
      <c r="D349" s="80"/>
      <c r="E349" s="80"/>
      <c r="F349" s="80"/>
      <c r="G349" s="80"/>
      <c r="H349" s="80"/>
      <c r="I349" s="80"/>
      <c r="J349" s="80"/>
      <c r="K349" s="80"/>
    </row>
    <row r="350" spans="2:11">
      <c r="B350" s="79"/>
      <c r="C350" s="80"/>
      <c r="D350" s="80"/>
      <c r="E350" s="80"/>
      <c r="F350" s="80"/>
      <c r="G350" s="80"/>
      <c r="H350" s="80"/>
      <c r="I350" s="80"/>
      <c r="J350" s="80"/>
      <c r="K350" s="80"/>
    </row>
    <row r="351" spans="2:11">
      <c r="B351" s="79"/>
      <c r="C351" s="80"/>
      <c r="D351" s="80"/>
      <c r="E351" s="80"/>
      <c r="F351" s="80"/>
      <c r="G351" s="80"/>
      <c r="H351" s="80"/>
      <c r="I351" s="80"/>
      <c r="J351" s="80"/>
      <c r="K351" s="80"/>
    </row>
    <row r="352" spans="2:11">
      <c r="B352" s="79"/>
      <c r="C352" s="80"/>
      <c r="D352" s="80"/>
      <c r="E352" s="80"/>
      <c r="F352" s="80"/>
      <c r="G352" s="80"/>
      <c r="H352" s="80"/>
      <c r="I352" s="80"/>
      <c r="J352" s="80"/>
      <c r="K352" s="80"/>
    </row>
    <row r="353" spans="2:11">
      <c r="B353" s="79"/>
      <c r="C353" s="80"/>
      <c r="D353" s="80"/>
      <c r="E353" s="80"/>
      <c r="F353" s="80"/>
      <c r="G353" s="80"/>
      <c r="H353" s="80"/>
      <c r="I353" s="80"/>
      <c r="J353" s="80"/>
      <c r="K353" s="80"/>
    </row>
    <row r="354" spans="2:11">
      <c r="B354" s="79"/>
      <c r="C354" s="80"/>
      <c r="D354" s="80"/>
      <c r="E354" s="80"/>
      <c r="F354" s="80"/>
      <c r="G354" s="80"/>
      <c r="H354" s="80"/>
      <c r="I354" s="80"/>
      <c r="J354" s="80"/>
      <c r="K354" s="80"/>
    </row>
    <row r="355" spans="2:11">
      <c r="B355" s="79"/>
      <c r="C355" s="80"/>
      <c r="D355" s="80"/>
      <c r="E355" s="80"/>
      <c r="F355" s="80"/>
      <c r="G355" s="80"/>
      <c r="H355" s="80"/>
      <c r="I355" s="80"/>
      <c r="J355" s="80"/>
      <c r="K355" s="80"/>
    </row>
    <row r="356" spans="2:11">
      <c r="B356" s="79"/>
      <c r="C356" s="80"/>
      <c r="D356" s="80"/>
      <c r="E356" s="80"/>
      <c r="F356" s="80"/>
      <c r="G356" s="80"/>
      <c r="H356" s="80"/>
      <c r="I356" s="80"/>
      <c r="J356" s="80"/>
      <c r="K356" s="80"/>
    </row>
    <row r="357" spans="2:11">
      <c r="B357" s="79"/>
      <c r="C357" s="80"/>
      <c r="D357" s="80"/>
      <c r="E357" s="80"/>
      <c r="F357" s="80"/>
      <c r="G357" s="80"/>
      <c r="H357" s="80"/>
      <c r="I357" s="80"/>
      <c r="J357" s="80"/>
      <c r="K357" s="80"/>
    </row>
    <row r="358" spans="2:11">
      <c r="B358" s="79"/>
      <c r="C358" s="80"/>
      <c r="D358" s="80"/>
      <c r="E358" s="80"/>
      <c r="F358" s="80"/>
      <c r="G358" s="80"/>
      <c r="H358" s="80"/>
      <c r="I358" s="80"/>
      <c r="J358" s="80"/>
      <c r="K358" s="80"/>
    </row>
    <row r="359" spans="2:11">
      <c r="B359" s="79"/>
      <c r="C359" s="80"/>
      <c r="D359" s="80"/>
      <c r="E359" s="80"/>
      <c r="F359" s="80"/>
      <c r="G359" s="80"/>
      <c r="H359" s="80"/>
      <c r="I359" s="80"/>
      <c r="J359" s="80"/>
      <c r="K359" s="80"/>
    </row>
    <row r="360" spans="2:11">
      <c r="B360" s="79"/>
      <c r="C360" s="80"/>
      <c r="D360" s="80"/>
      <c r="E360" s="80"/>
      <c r="F360" s="80"/>
      <c r="G360" s="80"/>
      <c r="H360" s="80"/>
      <c r="I360" s="80"/>
      <c r="J360" s="80"/>
      <c r="K360" s="80"/>
    </row>
    <row r="361" spans="2:11">
      <c r="B361" s="79"/>
      <c r="C361" s="80"/>
      <c r="D361" s="80"/>
      <c r="E361" s="80"/>
      <c r="F361" s="80"/>
      <c r="G361" s="80"/>
      <c r="H361" s="80"/>
      <c r="I361" s="80"/>
      <c r="J361" s="80"/>
      <c r="K361" s="80"/>
    </row>
    <row r="362" spans="2:11">
      <c r="B362" s="79"/>
      <c r="C362" s="80"/>
      <c r="D362" s="80"/>
      <c r="E362" s="80"/>
      <c r="F362" s="80"/>
      <c r="G362" s="80"/>
      <c r="H362" s="80"/>
      <c r="I362" s="80"/>
      <c r="J362" s="80"/>
      <c r="K362" s="80"/>
    </row>
    <row r="363" spans="2:11">
      <c r="B363" s="79"/>
      <c r="C363" s="80"/>
      <c r="D363" s="80"/>
      <c r="E363" s="80"/>
      <c r="F363" s="80"/>
      <c r="G363" s="80"/>
      <c r="H363" s="80"/>
      <c r="I363" s="80"/>
      <c r="J363" s="80"/>
      <c r="K363" s="80"/>
    </row>
    <row r="364" spans="2:11">
      <c r="B364" s="79"/>
      <c r="C364" s="80"/>
      <c r="D364" s="80"/>
      <c r="E364" s="80"/>
      <c r="F364" s="80"/>
      <c r="G364" s="80"/>
      <c r="H364" s="80"/>
      <c r="I364" s="80"/>
      <c r="J364" s="80"/>
      <c r="K364" s="80"/>
    </row>
    <row r="365" spans="2:11">
      <c r="B365" s="79"/>
      <c r="C365" s="80"/>
      <c r="D365" s="80"/>
      <c r="E365" s="80"/>
      <c r="F365" s="80"/>
      <c r="G365" s="80"/>
      <c r="H365" s="80"/>
      <c r="I365" s="80"/>
      <c r="J365" s="80"/>
      <c r="K365" s="80"/>
    </row>
    <row r="366" spans="2:11">
      <c r="B366" s="79"/>
      <c r="C366" s="80"/>
      <c r="D366" s="80"/>
      <c r="E366" s="80"/>
      <c r="F366" s="80"/>
      <c r="G366" s="80"/>
      <c r="H366" s="80"/>
      <c r="I366" s="80"/>
      <c r="J366" s="80"/>
      <c r="K366" s="80"/>
    </row>
    <row r="367" spans="2:11">
      <c r="B367" s="79"/>
      <c r="C367" s="80"/>
      <c r="D367" s="80"/>
      <c r="E367" s="80"/>
      <c r="F367" s="80"/>
      <c r="G367" s="80"/>
      <c r="H367" s="80"/>
      <c r="I367" s="80"/>
      <c r="J367" s="80"/>
      <c r="K367" s="80"/>
    </row>
    <row r="368" spans="2:11">
      <c r="B368" s="79"/>
      <c r="C368" s="80"/>
      <c r="D368" s="80"/>
      <c r="E368" s="80"/>
      <c r="F368" s="80"/>
      <c r="G368" s="80"/>
      <c r="H368" s="80"/>
      <c r="I368" s="80"/>
      <c r="J368" s="80"/>
      <c r="K368" s="80"/>
    </row>
    <row r="369" spans="2:11">
      <c r="B369" s="79"/>
      <c r="C369" s="80"/>
      <c r="D369" s="80"/>
      <c r="E369" s="80"/>
      <c r="F369" s="80"/>
      <c r="G369" s="80"/>
      <c r="H369" s="80"/>
      <c r="I369" s="80"/>
      <c r="J369" s="80"/>
      <c r="K369" s="80"/>
    </row>
    <row r="370" spans="2:11">
      <c r="B370" s="79"/>
      <c r="C370" s="80"/>
      <c r="D370" s="80"/>
      <c r="E370" s="80"/>
      <c r="F370" s="80"/>
      <c r="G370" s="80"/>
      <c r="H370" s="80"/>
      <c r="I370" s="80"/>
      <c r="J370" s="80"/>
      <c r="K370" s="80"/>
    </row>
    <row r="371" spans="2:11">
      <c r="B371" s="79"/>
      <c r="C371" s="80"/>
      <c r="D371" s="80"/>
      <c r="E371" s="80"/>
      <c r="F371" s="80"/>
      <c r="G371" s="80"/>
      <c r="H371" s="80"/>
      <c r="I371" s="80"/>
      <c r="J371" s="80"/>
      <c r="K371" s="80"/>
    </row>
    <row r="372" spans="2:11">
      <c r="B372" s="79"/>
      <c r="C372" s="80"/>
      <c r="D372" s="80"/>
      <c r="E372" s="80"/>
      <c r="F372" s="80"/>
      <c r="G372" s="80"/>
      <c r="H372" s="80"/>
      <c r="I372" s="80"/>
      <c r="J372" s="80"/>
      <c r="K372" s="80"/>
    </row>
    <row r="373" spans="2:11">
      <c r="B373" s="79"/>
      <c r="C373" s="80"/>
      <c r="D373" s="80"/>
      <c r="E373" s="80"/>
      <c r="F373" s="80"/>
      <c r="G373" s="80"/>
      <c r="H373" s="80"/>
      <c r="I373" s="80"/>
      <c r="J373" s="80"/>
      <c r="K373" s="80"/>
    </row>
    <row r="374" spans="2:11">
      <c r="B374" s="79"/>
      <c r="C374" s="80"/>
      <c r="D374" s="80"/>
      <c r="E374" s="80"/>
      <c r="F374" s="80"/>
      <c r="G374" s="80"/>
      <c r="H374" s="80"/>
      <c r="I374" s="80"/>
      <c r="J374" s="80"/>
      <c r="K374" s="80"/>
    </row>
    <row r="375" spans="2:11">
      <c r="B375" s="79"/>
      <c r="C375" s="80"/>
      <c r="D375" s="80"/>
      <c r="E375" s="80"/>
      <c r="F375" s="80"/>
      <c r="G375" s="80"/>
      <c r="H375" s="80"/>
      <c r="I375" s="80"/>
      <c r="J375" s="80"/>
      <c r="K375" s="80"/>
    </row>
    <row r="376" spans="2:11">
      <c r="B376" s="79"/>
      <c r="C376" s="80"/>
      <c r="D376" s="80"/>
      <c r="E376" s="80"/>
      <c r="F376" s="80"/>
      <c r="G376" s="80"/>
      <c r="H376" s="80"/>
      <c r="I376" s="80"/>
      <c r="J376" s="80"/>
      <c r="K376" s="80"/>
    </row>
    <row r="377" spans="2:11">
      <c r="B377" s="79"/>
      <c r="C377" s="80"/>
      <c r="D377" s="80"/>
      <c r="E377" s="80"/>
      <c r="F377" s="80"/>
      <c r="G377" s="80"/>
      <c r="H377" s="80"/>
      <c r="I377" s="80"/>
      <c r="J377" s="80"/>
      <c r="K377" s="80"/>
    </row>
    <row r="378" spans="2:11">
      <c r="B378" s="79"/>
      <c r="C378" s="80"/>
      <c r="D378" s="80"/>
      <c r="E378" s="80"/>
      <c r="F378" s="80"/>
      <c r="G378" s="80"/>
      <c r="H378" s="80"/>
      <c r="I378" s="80"/>
      <c r="J378" s="80"/>
      <c r="K378" s="80"/>
    </row>
    <row r="379" spans="2:11">
      <c r="B379" s="79"/>
      <c r="C379" s="80"/>
      <c r="D379" s="80"/>
      <c r="E379" s="80"/>
      <c r="F379" s="80"/>
      <c r="G379" s="80"/>
      <c r="H379" s="80"/>
      <c r="I379" s="80"/>
      <c r="J379" s="80"/>
      <c r="K379" s="80"/>
    </row>
    <row r="380" spans="2:11">
      <c r="B380" s="79"/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2:11">
      <c r="B381" s="79"/>
      <c r="C381" s="80"/>
      <c r="D381" s="80"/>
      <c r="E381" s="80"/>
      <c r="F381" s="80"/>
      <c r="G381" s="80"/>
      <c r="H381" s="80"/>
      <c r="I381" s="80"/>
      <c r="J381" s="80"/>
      <c r="K381" s="80"/>
    </row>
    <row r="382" spans="2:11">
      <c r="B382" s="79"/>
      <c r="C382" s="80"/>
      <c r="D382" s="80"/>
      <c r="E382" s="80"/>
      <c r="F382" s="80"/>
      <c r="G382" s="80"/>
      <c r="H382" s="80"/>
      <c r="I382" s="80"/>
      <c r="J382" s="80"/>
      <c r="K382" s="80"/>
    </row>
    <row r="383" spans="2:11">
      <c r="B383" s="79"/>
      <c r="C383" s="80"/>
      <c r="D383" s="80"/>
      <c r="E383" s="80"/>
      <c r="F383" s="80"/>
      <c r="G383" s="80"/>
      <c r="H383" s="80"/>
      <c r="I383" s="80"/>
      <c r="J383" s="80"/>
      <c r="K383" s="80"/>
    </row>
    <row r="384" spans="2:11">
      <c r="B384" s="79"/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2:11">
      <c r="B385" s="79"/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2:11">
      <c r="B386" s="79"/>
      <c r="C386" s="80"/>
      <c r="D386" s="80"/>
      <c r="E386" s="80"/>
      <c r="F386" s="80"/>
      <c r="G386" s="80"/>
      <c r="H386" s="80"/>
      <c r="I386" s="80"/>
      <c r="J386" s="80"/>
      <c r="K386" s="80"/>
    </row>
    <row r="387" spans="2:11">
      <c r="B387" s="79"/>
      <c r="C387" s="80"/>
      <c r="D387" s="80"/>
      <c r="E387" s="80"/>
      <c r="F387" s="80"/>
      <c r="G387" s="80"/>
      <c r="H387" s="80"/>
      <c r="I387" s="80"/>
      <c r="J387" s="80"/>
      <c r="K387" s="80"/>
    </row>
    <row r="388" spans="2:11">
      <c r="B388" s="79"/>
      <c r="C388" s="80"/>
      <c r="D388" s="80"/>
      <c r="E388" s="80"/>
      <c r="F388" s="80"/>
      <c r="G388" s="80"/>
      <c r="H388" s="80"/>
      <c r="I388" s="80"/>
      <c r="J388" s="80"/>
      <c r="K388" s="80"/>
    </row>
    <row r="389" spans="2:11">
      <c r="B389" s="79"/>
      <c r="C389" s="80"/>
      <c r="D389" s="80"/>
      <c r="E389" s="80"/>
      <c r="F389" s="80"/>
      <c r="G389" s="80"/>
      <c r="H389" s="80"/>
      <c r="I389" s="80"/>
      <c r="J389" s="80"/>
      <c r="K389" s="80"/>
    </row>
    <row r="390" spans="2:11">
      <c r="B390" s="79"/>
      <c r="C390" s="80"/>
      <c r="D390" s="80"/>
      <c r="E390" s="80"/>
      <c r="F390" s="80"/>
      <c r="G390" s="80"/>
      <c r="H390" s="80"/>
      <c r="I390" s="80"/>
      <c r="J390" s="80"/>
      <c r="K390" s="80"/>
    </row>
    <row r="391" spans="2:11">
      <c r="B391" s="79"/>
      <c r="C391" s="80"/>
      <c r="D391" s="80"/>
      <c r="E391" s="80"/>
      <c r="F391" s="80"/>
      <c r="G391" s="80"/>
      <c r="H391" s="80"/>
      <c r="I391" s="80"/>
      <c r="J391" s="80"/>
      <c r="K391" s="80"/>
    </row>
    <row r="392" spans="2:11">
      <c r="B392" s="79"/>
      <c r="C392" s="80"/>
      <c r="D392" s="80"/>
      <c r="E392" s="80"/>
      <c r="F392" s="80"/>
      <c r="G392" s="80"/>
      <c r="H392" s="80"/>
      <c r="I392" s="80"/>
      <c r="J392" s="80"/>
      <c r="K392" s="80"/>
    </row>
    <row r="393" spans="2:11">
      <c r="B393" s="79"/>
      <c r="C393" s="80"/>
      <c r="D393" s="80"/>
      <c r="E393" s="80"/>
      <c r="F393" s="80"/>
      <c r="G393" s="80"/>
      <c r="H393" s="80"/>
      <c r="I393" s="80"/>
      <c r="J393" s="80"/>
      <c r="K393" s="80"/>
    </row>
    <row r="394" spans="2:11">
      <c r="B394" s="79"/>
      <c r="C394" s="80"/>
      <c r="D394" s="80"/>
      <c r="E394" s="80"/>
      <c r="F394" s="80"/>
      <c r="G394" s="80"/>
      <c r="H394" s="80"/>
      <c r="I394" s="80"/>
      <c r="J394" s="80"/>
      <c r="K394" s="80"/>
    </row>
    <row r="395" spans="2:11">
      <c r="B395" s="79"/>
      <c r="C395" s="80"/>
      <c r="D395" s="80"/>
      <c r="E395" s="80"/>
      <c r="F395" s="80"/>
      <c r="G395" s="80"/>
      <c r="H395" s="80"/>
      <c r="I395" s="80"/>
      <c r="J395" s="80"/>
      <c r="K395" s="80"/>
    </row>
    <row r="396" spans="2:11">
      <c r="B396" s="79"/>
      <c r="C396" s="80"/>
      <c r="D396" s="80"/>
      <c r="E396" s="80"/>
      <c r="F396" s="80"/>
      <c r="G396" s="80"/>
      <c r="H396" s="80"/>
      <c r="I396" s="80"/>
      <c r="J396" s="80"/>
      <c r="K396" s="80"/>
    </row>
    <row r="397" spans="2:11">
      <c r="B397" s="79"/>
      <c r="C397" s="80"/>
      <c r="D397" s="80"/>
      <c r="E397" s="80"/>
      <c r="F397" s="80"/>
      <c r="G397" s="80"/>
      <c r="H397" s="80"/>
      <c r="I397" s="80"/>
      <c r="J397" s="80"/>
      <c r="K397" s="80"/>
    </row>
    <row r="398" spans="2:11">
      <c r="B398" s="79"/>
      <c r="C398" s="80"/>
      <c r="D398" s="80"/>
      <c r="E398" s="80"/>
      <c r="F398" s="80"/>
      <c r="G398" s="80"/>
      <c r="H398" s="80"/>
      <c r="I398" s="80"/>
      <c r="J398" s="80"/>
      <c r="K398" s="80"/>
    </row>
    <row r="399" spans="2:11">
      <c r="B399" s="79"/>
      <c r="C399" s="80"/>
      <c r="D399" s="80"/>
      <c r="E399" s="80"/>
      <c r="F399" s="80"/>
      <c r="G399" s="80"/>
      <c r="H399" s="80"/>
      <c r="I399" s="80"/>
      <c r="J399" s="80"/>
      <c r="K399" s="80"/>
    </row>
    <row r="400" spans="2:11">
      <c r="B400" s="79"/>
      <c r="C400" s="80"/>
      <c r="D400" s="80"/>
      <c r="E400" s="80"/>
      <c r="F400" s="80"/>
      <c r="G400" s="80"/>
      <c r="H400" s="80"/>
      <c r="I400" s="80"/>
      <c r="J400" s="80"/>
      <c r="K400" s="80"/>
    </row>
    <row r="401" spans="2:11">
      <c r="B401" s="79"/>
      <c r="C401" s="80"/>
      <c r="D401" s="80"/>
      <c r="E401" s="80"/>
      <c r="F401" s="80"/>
      <c r="G401" s="80"/>
      <c r="H401" s="80"/>
      <c r="I401" s="80"/>
      <c r="J401" s="80"/>
      <c r="K401" s="80"/>
    </row>
    <row r="402" spans="2:11">
      <c r="B402" s="79"/>
      <c r="C402" s="80"/>
      <c r="D402" s="80"/>
      <c r="E402" s="80"/>
      <c r="F402" s="80"/>
      <c r="G402" s="80"/>
      <c r="H402" s="80"/>
      <c r="I402" s="80"/>
      <c r="J402" s="80"/>
      <c r="K402" s="80"/>
    </row>
    <row r="403" spans="2:11">
      <c r="B403" s="79"/>
      <c r="C403" s="80"/>
      <c r="D403" s="80"/>
      <c r="E403" s="80"/>
      <c r="F403" s="80"/>
      <c r="G403" s="80"/>
      <c r="H403" s="80"/>
      <c r="I403" s="80"/>
      <c r="J403" s="80"/>
      <c r="K403" s="80"/>
    </row>
    <row r="404" spans="2:11">
      <c r="B404" s="79"/>
      <c r="C404" s="80"/>
      <c r="D404" s="80"/>
      <c r="E404" s="80"/>
      <c r="F404" s="80"/>
      <c r="G404" s="80"/>
      <c r="H404" s="80"/>
      <c r="I404" s="80"/>
      <c r="J404" s="80"/>
      <c r="K404" s="80"/>
    </row>
    <row r="405" spans="2:11">
      <c r="B405" s="79"/>
      <c r="C405" s="80"/>
      <c r="D405" s="80"/>
      <c r="E405" s="80"/>
      <c r="F405" s="80"/>
      <c r="G405" s="80"/>
      <c r="H405" s="80"/>
      <c r="I405" s="80"/>
      <c r="J405" s="80"/>
      <c r="K405" s="80"/>
    </row>
    <row r="406" spans="2:11">
      <c r="B406" s="79"/>
      <c r="C406" s="80"/>
      <c r="D406" s="80"/>
      <c r="E406" s="80"/>
      <c r="F406" s="80"/>
      <c r="G406" s="80"/>
      <c r="H406" s="80"/>
      <c r="I406" s="80"/>
      <c r="J406" s="80"/>
      <c r="K406" s="80"/>
    </row>
    <row r="407" spans="2:11">
      <c r="B407" s="79"/>
      <c r="C407" s="80"/>
      <c r="D407" s="80"/>
      <c r="E407" s="80"/>
      <c r="F407" s="80"/>
      <c r="G407" s="80"/>
      <c r="H407" s="80"/>
      <c r="I407" s="80"/>
      <c r="J407" s="80"/>
      <c r="K407" s="80"/>
    </row>
    <row r="408" spans="2:11">
      <c r="B408" s="79"/>
      <c r="C408" s="80"/>
      <c r="D408" s="80"/>
      <c r="E408" s="80"/>
      <c r="F408" s="80"/>
      <c r="G408" s="80"/>
      <c r="H408" s="80"/>
      <c r="I408" s="80"/>
      <c r="J408" s="80"/>
      <c r="K408" s="80"/>
    </row>
    <row r="409" spans="2:11">
      <c r="B409" s="79"/>
      <c r="C409" s="80"/>
      <c r="D409" s="80"/>
      <c r="E409" s="80"/>
      <c r="F409" s="80"/>
      <c r="G409" s="80"/>
      <c r="H409" s="80"/>
      <c r="I409" s="80"/>
      <c r="J409" s="80"/>
      <c r="K409" s="80"/>
    </row>
    <row r="410" spans="2:11">
      <c r="B410" s="79"/>
      <c r="C410" s="80"/>
      <c r="D410" s="80"/>
      <c r="E410" s="80"/>
      <c r="F410" s="80"/>
      <c r="G410" s="80"/>
      <c r="H410" s="80"/>
      <c r="I410" s="80"/>
      <c r="J410" s="80"/>
      <c r="K410" s="80"/>
    </row>
    <row r="411" spans="2:11">
      <c r="B411" s="79"/>
      <c r="C411" s="80"/>
      <c r="D411" s="80"/>
      <c r="E411" s="80"/>
      <c r="F411" s="80"/>
      <c r="G411" s="80"/>
      <c r="H411" s="80"/>
      <c r="I411" s="80"/>
      <c r="J411" s="80"/>
      <c r="K411" s="80"/>
    </row>
    <row r="412" spans="2:11">
      <c r="B412" s="79"/>
      <c r="C412" s="80"/>
      <c r="D412" s="80"/>
      <c r="E412" s="80"/>
      <c r="F412" s="80"/>
      <c r="G412" s="80"/>
      <c r="H412" s="80"/>
      <c r="I412" s="80"/>
      <c r="J412" s="80"/>
      <c r="K412" s="80"/>
    </row>
    <row r="413" spans="2:11">
      <c r="B413" s="79"/>
      <c r="C413" s="80"/>
      <c r="D413" s="80"/>
      <c r="E413" s="80"/>
      <c r="F413" s="80"/>
      <c r="G413" s="80"/>
      <c r="H413" s="80"/>
      <c r="I413" s="80"/>
      <c r="J413" s="80"/>
      <c r="K413" s="80"/>
    </row>
    <row r="414" spans="2:11">
      <c r="B414" s="79"/>
      <c r="C414" s="80"/>
      <c r="D414" s="80"/>
      <c r="E414" s="80"/>
      <c r="F414" s="80"/>
      <c r="G414" s="80"/>
      <c r="H414" s="80"/>
      <c r="I414" s="80"/>
      <c r="J414" s="80"/>
      <c r="K414" s="80"/>
    </row>
    <row r="415" spans="2:11">
      <c r="B415" s="79"/>
      <c r="C415" s="80"/>
      <c r="D415" s="80"/>
      <c r="E415" s="80"/>
      <c r="F415" s="80"/>
      <c r="G415" s="80"/>
      <c r="H415" s="80"/>
      <c r="I415" s="80"/>
      <c r="J415" s="80"/>
      <c r="K415" s="80"/>
    </row>
    <row r="416" spans="2:11">
      <c r="B416" s="79"/>
      <c r="C416" s="80"/>
      <c r="D416" s="80"/>
      <c r="E416" s="80"/>
      <c r="F416" s="80"/>
      <c r="G416" s="80"/>
      <c r="H416" s="80"/>
      <c r="I416" s="80"/>
      <c r="J416" s="80"/>
      <c r="K416" s="80"/>
    </row>
    <row r="417" spans="2:11">
      <c r="B417" s="79"/>
      <c r="C417" s="80"/>
      <c r="D417" s="80"/>
      <c r="E417" s="80"/>
      <c r="F417" s="80"/>
      <c r="G417" s="80"/>
      <c r="H417" s="80"/>
      <c r="I417" s="80"/>
      <c r="J417" s="80"/>
      <c r="K417" s="80"/>
    </row>
    <row r="418" spans="2:11">
      <c r="B418" s="79"/>
      <c r="C418" s="80"/>
      <c r="D418" s="80"/>
      <c r="E418" s="80"/>
      <c r="F418" s="80"/>
      <c r="G418" s="80"/>
      <c r="H418" s="80"/>
      <c r="I418" s="80"/>
      <c r="J418" s="80"/>
      <c r="K418" s="80"/>
    </row>
    <row r="419" spans="2:11">
      <c r="B419" s="79"/>
      <c r="C419" s="80"/>
      <c r="D419" s="80"/>
      <c r="E419" s="80"/>
      <c r="F419" s="80"/>
      <c r="G419" s="80"/>
      <c r="H419" s="80"/>
      <c r="I419" s="80"/>
      <c r="J419" s="80"/>
      <c r="K419" s="80"/>
    </row>
    <row r="420" spans="2:11">
      <c r="B420" s="79"/>
      <c r="C420" s="80"/>
      <c r="D420" s="80"/>
      <c r="E420" s="80"/>
      <c r="F420" s="80"/>
      <c r="G420" s="80"/>
      <c r="H420" s="80"/>
      <c r="I420" s="80"/>
      <c r="J420" s="80"/>
      <c r="K420" s="80"/>
    </row>
    <row r="421" spans="2:11">
      <c r="B421" s="79"/>
      <c r="C421" s="80"/>
      <c r="D421" s="80"/>
      <c r="E421" s="80"/>
      <c r="F421" s="80"/>
      <c r="G421" s="80"/>
      <c r="H421" s="80"/>
      <c r="I421" s="80"/>
      <c r="J421" s="80"/>
      <c r="K421" s="80"/>
    </row>
    <row r="422" spans="2:11">
      <c r="B422" s="79"/>
      <c r="C422" s="80"/>
      <c r="D422" s="80"/>
      <c r="E422" s="80"/>
      <c r="F422" s="80"/>
      <c r="G422" s="80"/>
      <c r="H422" s="80"/>
      <c r="I422" s="80"/>
      <c r="J422" s="80"/>
      <c r="K422" s="80"/>
    </row>
    <row r="423" spans="2:11">
      <c r="B423" s="79"/>
      <c r="C423" s="80"/>
      <c r="D423" s="80"/>
      <c r="E423" s="80"/>
      <c r="F423" s="80"/>
      <c r="G423" s="80"/>
      <c r="H423" s="80"/>
      <c r="I423" s="80"/>
      <c r="J423" s="80"/>
      <c r="K423" s="80"/>
    </row>
    <row r="424" spans="2:11">
      <c r="B424" s="79"/>
      <c r="C424" s="80"/>
      <c r="D424" s="80"/>
      <c r="E424" s="80"/>
      <c r="F424" s="80"/>
      <c r="G424" s="80"/>
      <c r="H424" s="80"/>
      <c r="I424" s="80"/>
      <c r="J424" s="80"/>
      <c r="K424" s="80"/>
    </row>
    <row r="425" spans="2:11">
      <c r="B425" s="79"/>
      <c r="C425" s="80"/>
      <c r="D425" s="80"/>
      <c r="E425" s="80"/>
      <c r="F425" s="80"/>
      <c r="G425" s="80"/>
      <c r="H425" s="80"/>
      <c r="I425" s="80"/>
      <c r="J425" s="80"/>
      <c r="K425" s="80"/>
    </row>
    <row r="426" spans="2:11">
      <c r="B426" s="79"/>
      <c r="C426" s="80"/>
      <c r="D426" s="80"/>
      <c r="E426" s="80"/>
      <c r="F426" s="80"/>
      <c r="G426" s="80"/>
      <c r="H426" s="80"/>
      <c r="I426" s="80"/>
      <c r="J426" s="80"/>
      <c r="K426" s="80"/>
    </row>
    <row r="427" spans="2:11">
      <c r="B427" s="79"/>
      <c r="C427" s="80"/>
      <c r="D427" s="80"/>
      <c r="E427" s="80"/>
      <c r="F427" s="80"/>
      <c r="G427" s="80"/>
      <c r="H427" s="80"/>
      <c r="I427" s="80"/>
      <c r="J427" s="80"/>
      <c r="K427" s="80"/>
    </row>
    <row r="428" spans="2:11">
      <c r="B428" s="79"/>
      <c r="C428" s="80"/>
      <c r="D428" s="80"/>
      <c r="E428" s="80"/>
      <c r="F428" s="80"/>
      <c r="G428" s="80"/>
      <c r="H428" s="80"/>
      <c r="I428" s="80"/>
      <c r="J428" s="80"/>
      <c r="K428" s="80"/>
    </row>
    <row r="429" spans="2:11">
      <c r="B429" s="79"/>
      <c r="C429" s="80"/>
      <c r="D429" s="80"/>
      <c r="E429" s="80"/>
      <c r="F429" s="80"/>
      <c r="G429" s="80"/>
      <c r="H429" s="80"/>
      <c r="I429" s="80"/>
      <c r="J429" s="80"/>
      <c r="K429" s="80"/>
    </row>
    <row r="430" spans="2:11">
      <c r="B430" s="79"/>
      <c r="C430" s="80"/>
      <c r="D430" s="80"/>
      <c r="E430" s="80"/>
      <c r="F430" s="80"/>
      <c r="G430" s="80"/>
      <c r="H430" s="80"/>
      <c r="I430" s="80"/>
      <c r="J430" s="80"/>
      <c r="K430" s="80"/>
    </row>
    <row r="431" spans="2:11">
      <c r="B431" s="79"/>
      <c r="C431" s="80"/>
      <c r="D431" s="80"/>
      <c r="E431" s="80"/>
      <c r="F431" s="80"/>
      <c r="G431" s="80"/>
      <c r="H431" s="80"/>
      <c r="I431" s="80"/>
      <c r="J431" s="80"/>
      <c r="K431" s="80"/>
    </row>
    <row r="432" spans="2:11">
      <c r="B432" s="79"/>
      <c r="C432" s="80"/>
      <c r="D432" s="80"/>
      <c r="E432" s="80"/>
      <c r="F432" s="80"/>
      <c r="G432" s="80"/>
      <c r="H432" s="80"/>
      <c r="I432" s="80"/>
      <c r="J432" s="80"/>
      <c r="K432" s="80"/>
    </row>
    <row r="433" spans="2:11">
      <c r="B433" s="79"/>
      <c r="C433" s="80"/>
      <c r="D433" s="80"/>
      <c r="E433" s="80"/>
      <c r="F433" s="80"/>
      <c r="G433" s="80"/>
      <c r="H433" s="80"/>
      <c r="I433" s="80"/>
      <c r="J433" s="80"/>
      <c r="K433" s="80"/>
    </row>
    <row r="434" spans="2:11">
      <c r="B434" s="79"/>
      <c r="C434" s="80"/>
      <c r="D434" s="80"/>
      <c r="E434" s="80"/>
      <c r="F434" s="80"/>
      <c r="G434" s="80"/>
      <c r="H434" s="80"/>
      <c r="I434" s="80"/>
      <c r="J434" s="80"/>
      <c r="K434" s="80"/>
    </row>
    <row r="435" spans="2:11">
      <c r="B435" s="79"/>
      <c r="C435" s="80"/>
      <c r="D435" s="80"/>
      <c r="E435" s="80"/>
      <c r="F435" s="80"/>
      <c r="G435" s="80"/>
      <c r="H435" s="80"/>
      <c r="I435" s="80"/>
      <c r="J435" s="80"/>
      <c r="K435" s="80"/>
    </row>
    <row r="436" spans="2:11">
      <c r="B436" s="79"/>
      <c r="C436" s="80"/>
      <c r="D436" s="80"/>
      <c r="E436" s="80"/>
      <c r="F436" s="80"/>
      <c r="G436" s="80"/>
      <c r="H436" s="80"/>
      <c r="I436" s="80"/>
      <c r="J436" s="80"/>
      <c r="K436" s="80"/>
    </row>
    <row r="437" spans="2:11">
      <c r="B437" s="79"/>
      <c r="C437" s="80"/>
      <c r="D437" s="80"/>
      <c r="E437" s="80"/>
      <c r="F437" s="80"/>
      <c r="G437" s="80"/>
      <c r="H437" s="80"/>
      <c r="I437" s="80"/>
      <c r="J437" s="80"/>
      <c r="K437" s="80"/>
    </row>
    <row r="438" spans="2:11">
      <c r="B438" s="79"/>
      <c r="C438" s="80"/>
      <c r="D438" s="80"/>
      <c r="E438" s="80"/>
      <c r="F438" s="80"/>
      <c r="G438" s="80"/>
      <c r="H438" s="80"/>
      <c r="I438" s="80"/>
      <c r="J438" s="80"/>
      <c r="K438" s="80"/>
    </row>
    <row r="439" spans="2:11">
      <c r="B439" s="79"/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2:11">
      <c r="B440" s="79"/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2:11">
      <c r="B441" s="79"/>
      <c r="C441" s="80"/>
      <c r="D441" s="80"/>
      <c r="E441" s="80"/>
      <c r="F441" s="80"/>
      <c r="G441" s="80"/>
      <c r="H441" s="80"/>
      <c r="I441" s="80"/>
      <c r="J441" s="80"/>
      <c r="K441" s="80"/>
    </row>
    <row r="442" spans="2:11">
      <c r="B442" s="79"/>
      <c r="C442" s="80"/>
      <c r="D442" s="80"/>
      <c r="E442" s="80"/>
      <c r="F442" s="80"/>
      <c r="G442" s="80"/>
      <c r="H442" s="80"/>
      <c r="I442" s="80"/>
      <c r="J442" s="80"/>
      <c r="K442" s="80"/>
    </row>
    <row r="443" spans="2:11">
      <c r="B443" s="79"/>
      <c r="C443" s="80"/>
      <c r="D443" s="80"/>
      <c r="E443" s="80"/>
      <c r="F443" s="80"/>
      <c r="G443" s="80"/>
      <c r="H443" s="80"/>
      <c r="I443" s="80"/>
      <c r="J443" s="80"/>
      <c r="K443" s="80"/>
    </row>
    <row r="444" spans="2:11">
      <c r="B444" s="79"/>
      <c r="C444" s="80"/>
      <c r="D444" s="80"/>
      <c r="E444" s="80"/>
      <c r="F444" s="80"/>
      <c r="G444" s="80"/>
      <c r="H444" s="80"/>
      <c r="I444" s="80"/>
      <c r="J444" s="80"/>
      <c r="K444" s="80"/>
    </row>
    <row r="445" spans="2:11">
      <c r="B445" s="79"/>
      <c r="C445" s="80"/>
      <c r="D445" s="80"/>
      <c r="E445" s="80"/>
      <c r="F445" s="80"/>
      <c r="G445" s="80"/>
      <c r="H445" s="80"/>
      <c r="I445" s="80"/>
      <c r="J445" s="80"/>
      <c r="K445" s="80"/>
    </row>
    <row r="446" spans="2:11">
      <c r="B446" s="79"/>
      <c r="C446" s="80"/>
      <c r="D446" s="80"/>
      <c r="E446" s="80"/>
      <c r="F446" s="80"/>
      <c r="G446" s="80"/>
      <c r="H446" s="80"/>
      <c r="I446" s="80"/>
      <c r="J446" s="80"/>
      <c r="K446" s="80"/>
    </row>
    <row r="447" spans="2:11">
      <c r="B447" s="79"/>
      <c r="C447" s="80"/>
      <c r="D447" s="80"/>
      <c r="E447" s="80"/>
      <c r="F447" s="80"/>
      <c r="G447" s="80"/>
      <c r="H447" s="80"/>
      <c r="I447" s="80"/>
      <c r="J447" s="80"/>
      <c r="K447" s="80"/>
    </row>
    <row r="448" spans="2:11">
      <c r="B448" s="79"/>
      <c r="C448" s="80"/>
      <c r="D448" s="80"/>
      <c r="E448" s="80"/>
      <c r="F448" s="80"/>
      <c r="G448" s="80"/>
      <c r="H448" s="80"/>
      <c r="I448" s="80"/>
      <c r="J448" s="80"/>
      <c r="K448" s="80"/>
    </row>
    <row r="449" spans="2:11">
      <c r="B449" s="79"/>
      <c r="C449" s="80"/>
      <c r="D449" s="80"/>
      <c r="E449" s="80"/>
      <c r="F449" s="80"/>
      <c r="G449" s="80"/>
      <c r="H449" s="80"/>
      <c r="I449" s="80"/>
      <c r="J449" s="80"/>
      <c r="K449" s="80"/>
    </row>
    <row r="450" spans="2:11">
      <c r="B450" s="79"/>
      <c r="C450" s="80"/>
      <c r="D450" s="80"/>
      <c r="E450" s="80"/>
      <c r="F450" s="80"/>
      <c r="G450" s="80"/>
      <c r="H450" s="80"/>
      <c r="I450" s="80"/>
      <c r="J450" s="80"/>
      <c r="K450" s="80"/>
    </row>
    <row r="451" spans="2:11">
      <c r="B451" s="79"/>
      <c r="C451" s="80"/>
      <c r="D451" s="80"/>
      <c r="E451" s="80"/>
      <c r="F451" s="80"/>
      <c r="G451" s="80"/>
      <c r="H451" s="80"/>
      <c r="I451" s="80"/>
      <c r="J451" s="80"/>
      <c r="K451" s="80"/>
    </row>
    <row r="452" spans="2:11">
      <c r="B452" s="79"/>
      <c r="C452" s="80"/>
      <c r="D452" s="80"/>
      <c r="E452" s="80"/>
      <c r="F452" s="80"/>
      <c r="G452" s="80"/>
      <c r="H452" s="80"/>
      <c r="I452" s="80"/>
      <c r="J452" s="80"/>
      <c r="K452" s="80"/>
    </row>
    <row r="453" spans="2:11">
      <c r="B453" s="79"/>
      <c r="C453" s="80"/>
      <c r="D453" s="80"/>
      <c r="E453" s="80"/>
      <c r="F453" s="80"/>
      <c r="G453" s="80"/>
      <c r="H453" s="80"/>
      <c r="I453" s="80"/>
      <c r="J453" s="80"/>
      <c r="K453" s="80"/>
    </row>
    <row r="454" spans="2:11">
      <c r="B454" s="79"/>
      <c r="C454" s="80"/>
      <c r="D454" s="80"/>
      <c r="E454" s="80"/>
      <c r="F454" s="80"/>
      <c r="G454" s="80"/>
      <c r="H454" s="80"/>
      <c r="I454" s="80"/>
      <c r="J454" s="80"/>
      <c r="K454" s="80"/>
    </row>
    <row r="455" spans="2:11">
      <c r="B455" s="79"/>
      <c r="C455" s="80"/>
      <c r="D455" s="80"/>
      <c r="E455" s="80"/>
      <c r="F455" s="80"/>
      <c r="G455" s="80"/>
      <c r="H455" s="80"/>
      <c r="I455" s="80"/>
      <c r="J455" s="80"/>
      <c r="K455" s="80"/>
    </row>
    <row r="456" spans="2:11">
      <c r="B456" s="79"/>
      <c r="C456" s="80"/>
      <c r="D456" s="80"/>
      <c r="E456" s="80"/>
      <c r="F456" s="80"/>
      <c r="G456" s="80"/>
      <c r="H456" s="80"/>
      <c r="I456" s="80"/>
      <c r="J456" s="80"/>
      <c r="K456" s="80"/>
    </row>
    <row r="457" spans="2:11">
      <c r="B457" s="79"/>
      <c r="C457" s="80"/>
      <c r="D457" s="80"/>
      <c r="E457" s="80"/>
      <c r="F457" s="80"/>
      <c r="G457" s="80"/>
      <c r="H457" s="80"/>
      <c r="I457" s="80"/>
      <c r="J457" s="80"/>
      <c r="K457" s="80"/>
    </row>
    <row r="458" spans="2:11">
      <c r="B458" s="79"/>
      <c r="C458" s="80"/>
      <c r="D458" s="80"/>
      <c r="E458" s="80"/>
      <c r="F458" s="80"/>
      <c r="G458" s="80"/>
      <c r="H458" s="80"/>
      <c r="I458" s="80"/>
      <c r="J458" s="80"/>
      <c r="K458" s="80"/>
    </row>
    <row r="459" spans="2:11">
      <c r="B459" s="79"/>
      <c r="C459" s="80"/>
      <c r="D459" s="80"/>
      <c r="E459" s="80"/>
      <c r="F459" s="80"/>
      <c r="G459" s="80"/>
      <c r="H459" s="80"/>
      <c r="I459" s="80"/>
      <c r="J459" s="80"/>
      <c r="K459" s="80"/>
    </row>
    <row r="460" spans="2:11">
      <c r="B460" s="79"/>
      <c r="C460" s="80"/>
      <c r="D460" s="80"/>
      <c r="E460" s="80"/>
      <c r="F460" s="80"/>
      <c r="G460" s="80"/>
      <c r="H460" s="80"/>
      <c r="I460" s="80"/>
      <c r="J460" s="80"/>
      <c r="K460" s="80"/>
    </row>
    <row r="461" spans="2:11">
      <c r="B461" s="79"/>
      <c r="C461" s="80"/>
      <c r="D461" s="80"/>
      <c r="E461" s="80"/>
      <c r="F461" s="80"/>
      <c r="G461" s="80"/>
      <c r="H461" s="80"/>
      <c r="I461" s="80"/>
      <c r="J461" s="80"/>
      <c r="K461" s="80"/>
    </row>
    <row r="462" spans="2:11">
      <c r="B462" s="79"/>
      <c r="C462" s="80"/>
      <c r="D462" s="80"/>
      <c r="E462" s="80"/>
      <c r="F462" s="80"/>
      <c r="G462" s="80"/>
      <c r="H462" s="80"/>
      <c r="I462" s="80"/>
      <c r="J462" s="80"/>
      <c r="K462" s="80"/>
    </row>
    <row r="463" spans="2:11">
      <c r="B463" s="79"/>
      <c r="C463" s="80"/>
      <c r="D463" s="80"/>
      <c r="E463" s="80"/>
      <c r="F463" s="80"/>
      <c r="G463" s="80"/>
      <c r="H463" s="80"/>
      <c r="I463" s="80"/>
      <c r="J463" s="80"/>
      <c r="K463" s="80"/>
    </row>
    <row r="464" spans="2:11">
      <c r="B464" s="79"/>
      <c r="C464" s="80"/>
      <c r="D464" s="80"/>
      <c r="E464" s="80"/>
      <c r="F464" s="80"/>
      <c r="G464" s="80"/>
      <c r="H464" s="80"/>
      <c r="I464" s="80"/>
      <c r="J464" s="80"/>
      <c r="K464" s="80"/>
    </row>
    <row r="465" spans="2:11">
      <c r="B465" s="79"/>
      <c r="C465" s="80"/>
      <c r="D465" s="80"/>
      <c r="E465" s="80"/>
      <c r="F465" s="80"/>
      <c r="G465" s="80"/>
      <c r="H465" s="80"/>
      <c r="I465" s="80"/>
      <c r="J465" s="80"/>
      <c r="K465" s="80"/>
    </row>
    <row r="466" spans="2:11">
      <c r="B466" s="79"/>
      <c r="C466" s="80"/>
      <c r="D466" s="80"/>
      <c r="E466" s="80"/>
      <c r="F466" s="80"/>
      <c r="G466" s="80"/>
      <c r="H466" s="80"/>
      <c r="I466" s="80"/>
      <c r="J466" s="80"/>
      <c r="K466" s="80"/>
    </row>
    <row r="467" spans="2:11">
      <c r="B467" s="79"/>
      <c r="C467" s="80"/>
      <c r="D467" s="80"/>
      <c r="E467" s="80"/>
      <c r="F467" s="80"/>
      <c r="G467" s="80"/>
      <c r="H467" s="80"/>
      <c r="I467" s="80"/>
      <c r="J467" s="80"/>
      <c r="K467" s="80"/>
    </row>
    <row r="468" spans="2:11">
      <c r="B468" s="79"/>
      <c r="C468" s="80"/>
      <c r="D468" s="80"/>
      <c r="E468" s="80"/>
      <c r="F468" s="80"/>
      <c r="G468" s="80"/>
      <c r="H468" s="80"/>
      <c r="I468" s="80"/>
      <c r="J468" s="80"/>
      <c r="K468" s="80"/>
    </row>
    <row r="469" spans="2:11">
      <c r="B469" s="79"/>
      <c r="C469" s="80"/>
      <c r="D469" s="80"/>
      <c r="E469" s="80"/>
      <c r="F469" s="80"/>
      <c r="G469" s="80"/>
      <c r="H469" s="80"/>
      <c r="I469" s="80"/>
      <c r="J469" s="80"/>
      <c r="K469" s="80"/>
    </row>
    <row r="470" spans="2:11">
      <c r="B470" s="79"/>
      <c r="C470" s="80"/>
      <c r="D470" s="80"/>
      <c r="E470" s="80"/>
      <c r="F470" s="80"/>
      <c r="G470" s="80"/>
      <c r="H470" s="80"/>
      <c r="I470" s="80"/>
      <c r="J470" s="80"/>
      <c r="K470" s="80"/>
    </row>
    <row r="471" spans="2:11">
      <c r="B471" s="79"/>
      <c r="C471" s="80"/>
      <c r="D471" s="80"/>
      <c r="E471" s="80"/>
      <c r="F471" s="80"/>
      <c r="G471" s="80"/>
      <c r="H471" s="80"/>
      <c r="I471" s="80"/>
      <c r="J471" s="80"/>
      <c r="K471" s="80"/>
    </row>
    <row r="472" spans="2:11">
      <c r="B472" s="79"/>
      <c r="C472" s="80"/>
      <c r="D472" s="80"/>
      <c r="E472" s="80"/>
      <c r="F472" s="80"/>
      <c r="G472" s="80"/>
      <c r="H472" s="80"/>
      <c r="I472" s="80"/>
      <c r="J472" s="80"/>
      <c r="K472" s="80"/>
    </row>
    <row r="473" spans="2:11">
      <c r="B473" s="79"/>
      <c r="C473" s="80"/>
      <c r="D473" s="80"/>
      <c r="E473" s="80"/>
      <c r="F473" s="80"/>
      <c r="G473" s="80"/>
      <c r="H473" s="80"/>
      <c r="I473" s="80"/>
      <c r="J473" s="80"/>
      <c r="K473" s="80"/>
    </row>
    <row r="474" spans="2:11">
      <c r="B474" s="79"/>
      <c r="C474" s="80"/>
      <c r="D474" s="80"/>
      <c r="E474" s="80"/>
      <c r="F474" s="80"/>
      <c r="G474" s="80"/>
      <c r="H474" s="80"/>
      <c r="I474" s="80"/>
      <c r="J474" s="80"/>
      <c r="K474" s="80"/>
    </row>
    <row r="475" spans="2:11">
      <c r="B475" s="79"/>
      <c r="C475" s="80"/>
      <c r="D475" s="80"/>
      <c r="E475" s="80"/>
      <c r="F475" s="80"/>
      <c r="G475" s="80"/>
      <c r="H475" s="80"/>
      <c r="I475" s="80"/>
      <c r="J475" s="80"/>
      <c r="K475" s="80"/>
    </row>
    <row r="476" spans="2:11">
      <c r="B476" s="79"/>
      <c r="C476" s="80"/>
      <c r="D476" s="80"/>
      <c r="E476" s="80"/>
      <c r="F476" s="80"/>
      <c r="G476" s="80"/>
      <c r="H476" s="80"/>
      <c r="I476" s="80"/>
      <c r="J476" s="80"/>
      <c r="K476" s="80"/>
    </row>
    <row r="477" spans="2:11">
      <c r="B477" s="79"/>
      <c r="C477" s="80"/>
      <c r="D477" s="80"/>
      <c r="E477" s="80"/>
      <c r="F477" s="80"/>
      <c r="G477" s="80"/>
      <c r="H477" s="80"/>
      <c r="I477" s="80"/>
      <c r="J477" s="80"/>
      <c r="K477" s="80"/>
    </row>
    <row r="478" spans="2:11">
      <c r="B478" s="79"/>
      <c r="C478" s="80"/>
      <c r="D478" s="80"/>
      <c r="E478" s="80"/>
      <c r="F478" s="80"/>
      <c r="G478" s="80"/>
      <c r="H478" s="80"/>
      <c r="I478" s="80"/>
      <c r="J478" s="80"/>
      <c r="K478" s="80"/>
    </row>
    <row r="479" spans="2:11">
      <c r="B479" s="79"/>
      <c r="C479" s="80"/>
      <c r="D479" s="80"/>
      <c r="E479" s="80"/>
      <c r="F479" s="80"/>
      <c r="G479" s="80"/>
      <c r="H479" s="80"/>
      <c r="I479" s="80"/>
      <c r="J479" s="80"/>
      <c r="K479" s="80"/>
    </row>
    <row r="480" spans="2:11">
      <c r="B480" s="79"/>
      <c r="C480" s="80"/>
      <c r="D480" s="80"/>
      <c r="E480" s="80"/>
      <c r="F480" s="80"/>
      <c r="G480" s="80"/>
      <c r="H480" s="80"/>
      <c r="I480" s="80"/>
      <c r="J480" s="80"/>
      <c r="K480" s="80"/>
    </row>
    <row r="481" spans="2:11">
      <c r="B481" s="79"/>
      <c r="C481" s="80"/>
      <c r="D481" s="80"/>
      <c r="E481" s="80"/>
      <c r="F481" s="80"/>
      <c r="G481" s="80"/>
      <c r="H481" s="80"/>
      <c r="I481" s="80"/>
      <c r="J481" s="80"/>
      <c r="K481" s="80"/>
    </row>
    <row r="482" spans="2:11">
      <c r="B482" s="79"/>
      <c r="C482" s="80"/>
      <c r="D482" s="80"/>
      <c r="E482" s="80"/>
      <c r="F482" s="80"/>
      <c r="G482" s="80"/>
      <c r="H482" s="80"/>
      <c r="I482" s="80"/>
      <c r="J482" s="80"/>
      <c r="K482" s="80"/>
    </row>
    <row r="483" spans="2:11">
      <c r="B483" s="79"/>
      <c r="C483" s="80"/>
      <c r="D483" s="80"/>
      <c r="E483" s="80"/>
      <c r="F483" s="80"/>
      <c r="G483" s="80"/>
      <c r="H483" s="80"/>
      <c r="I483" s="80"/>
      <c r="J483" s="80"/>
      <c r="K483" s="80"/>
    </row>
    <row r="484" spans="2:11">
      <c r="B484" s="79"/>
      <c r="C484" s="80"/>
      <c r="D484" s="80"/>
      <c r="E484" s="80"/>
      <c r="F484" s="80"/>
      <c r="G484" s="80"/>
      <c r="H484" s="80"/>
      <c r="I484" s="80"/>
      <c r="J484" s="80"/>
      <c r="K484" s="80"/>
    </row>
    <row r="485" spans="2:11">
      <c r="B485" s="79"/>
      <c r="C485" s="80"/>
      <c r="D485" s="80"/>
      <c r="E485" s="80"/>
      <c r="F485" s="80"/>
      <c r="G485" s="80"/>
      <c r="H485" s="80"/>
      <c r="I485" s="80"/>
      <c r="J485" s="80"/>
      <c r="K485" s="80"/>
    </row>
    <row r="486" spans="2:11">
      <c r="B486" s="79"/>
      <c r="C486" s="80"/>
      <c r="D486" s="80"/>
      <c r="E486" s="80"/>
      <c r="F486" s="80"/>
      <c r="G486" s="80"/>
      <c r="H486" s="80"/>
      <c r="I486" s="80"/>
      <c r="J486" s="80"/>
      <c r="K486" s="80"/>
    </row>
    <row r="487" spans="2:11">
      <c r="B487" s="79"/>
      <c r="C487" s="80"/>
      <c r="D487" s="80"/>
      <c r="E487" s="80"/>
      <c r="F487" s="80"/>
      <c r="G487" s="80"/>
      <c r="H487" s="80"/>
      <c r="I487" s="80"/>
      <c r="J487" s="80"/>
      <c r="K487" s="80"/>
    </row>
    <row r="488" spans="2:11">
      <c r="B488" s="79"/>
      <c r="C488" s="80"/>
      <c r="D488" s="80"/>
      <c r="E488" s="80"/>
      <c r="F488" s="80"/>
      <c r="G488" s="80"/>
      <c r="H488" s="80"/>
      <c r="I488" s="80"/>
      <c r="J488" s="80"/>
      <c r="K488" s="80"/>
    </row>
    <row r="489" spans="2:11">
      <c r="B489" s="79"/>
      <c r="C489" s="80"/>
      <c r="D489" s="80"/>
      <c r="E489" s="80"/>
      <c r="F489" s="80"/>
      <c r="G489" s="80"/>
      <c r="H489" s="80"/>
      <c r="I489" s="80"/>
      <c r="J489" s="80"/>
      <c r="K489" s="80"/>
    </row>
    <row r="490" spans="2:11">
      <c r="B490" s="79"/>
      <c r="C490" s="80"/>
      <c r="D490" s="80"/>
      <c r="E490" s="80"/>
      <c r="F490" s="80"/>
      <c r="G490" s="80"/>
      <c r="H490" s="80"/>
      <c r="I490" s="80"/>
      <c r="J490" s="80"/>
      <c r="K490" s="80"/>
    </row>
    <row r="491" spans="2:11">
      <c r="B491" s="79"/>
      <c r="C491" s="80"/>
      <c r="D491" s="80"/>
      <c r="E491" s="80"/>
      <c r="F491" s="80"/>
      <c r="G491" s="80"/>
      <c r="H491" s="80"/>
      <c r="I491" s="80"/>
      <c r="J491" s="80"/>
      <c r="K491" s="80"/>
    </row>
    <row r="492" spans="2:11">
      <c r="B492" s="79"/>
      <c r="C492" s="80"/>
      <c r="D492" s="80"/>
      <c r="E492" s="80"/>
      <c r="F492" s="80"/>
      <c r="G492" s="80"/>
      <c r="H492" s="80"/>
      <c r="I492" s="80"/>
      <c r="J492" s="80"/>
      <c r="K492" s="80"/>
    </row>
    <row r="493" spans="2:11">
      <c r="B493" s="79"/>
      <c r="C493" s="80"/>
      <c r="D493" s="80"/>
      <c r="E493" s="80"/>
      <c r="F493" s="80"/>
      <c r="G493" s="80"/>
      <c r="H493" s="80"/>
      <c r="I493" s="80"/>
      <c r="J493" s="80"/>
      <c r="K493" s="80"/>
    </row>
    <row r="494" spans="2:11">
      <c r="B494" s="79"/>
      <c r="C494" s="80"/>
      <c r="D494" s="80"/>
      <c r="E494" s="80"/>
      <c r="F494" s="80"/>
      <c r="G494" s="80"/>
      <c r="H494" s="80"/>
      <c r="I494" s="80"/>
      <c r="J494" s="80"/>
      <c r="K494" s="80"/>
    </row>
    <row r="495" spans="2:11">
      <c r="B495" s="79"/>
      <c r="C495" s="80"/>
      <c r="D495" s="80"/>
      <c r="E495" s="80"/>
      <c r="F495" s="80"/>
      <c r="G495" s="80"/>
      <c r="H495" s="80"/>
      <c r="I495" s="80"/>
      <c r="J495" s="80"/>
      <c r="K495" s="80"/>
    </row>
    <row r="496" spans="2:11">
      <c r="B496" s="79"/>
      <c r="C496" s="80"/>
      <c r="D496" s="80"/>
      <c r="E496" s="80"/>
      <c r="F496" s="80"/>
      <c r="G496" s="80"/>
      <c r="H496" s="80"/>
      <c r="I496" s="80"/>
      <c r="J496" s="80"/>
      <c r="K496" s="80"/>
    </row>
    <row r="497" spans="2:11">
      <c r="B497" s="79"/>
      <c r="C497" s="80"/>
      <c r="D497" s="80"/>
      <c r="E497" s="80"/>
      <c r="F497" s="80"/>
      <c r="G497" s="80"/>
      <c r="H497" s="80"/>
      <c r="I497" s="80"/>
      <c r="J497" s="80"/>
      <c r="K497" s="80"/>
    </row>
    <row r="498" spans="2:11">
      <c r="B498" s="79"/>
      <c r="C498" s="80"/>
      <c r="D498" s="80"/>
      <c r="E498" s="80"/>
      <c r="F498" s="80"/>
      <c r="G498" s="80"/>
      <c r="H498" s="80"/>
      <c r="I498" s="80"/>
      <c r="J498" s="80"/>
      <c r="K498" s="80"/>
    </row>
    <row r="499" spans="2:11">
      <c r="B499" s="79"/>
      <c r="C499" s="80"/>
      <c r="D499" s="80"/>
      <c r="E499" s="80"/>
      <c r="F499" s="80"/>
      <c r="G499" s="80"/>
      <c r="H499" s="80"/>
      <c r="I499" s="80"/>
      <c r="J499" s="80"/>
      <c r="K499" s="80"/>
    </row>
    <row r="500" spans="2:11">
      <c r="B500" s="79"/>
      <c r="C500" s="80"/>
      <c r="D500" s="80"/>
      <c r="E500" s="80"/>
      <c r="F500" s="80"/>
      <c r="G500" s="80"/>
      <c r="H500" s="80"/>
      <c r="I500" s="80"/>
      <c r="J500" s="80"/>
      <c r="K500" s="80"/>
    </row>
    <row r="501" spans="2:11">
      <c r="B501" s="79"/>
      <c r="C501" s="80"/>
      <c r="D501" s="80"/>
      <c r="E501" s="80"/>
      <c r="F501" s="80"/>
      <c r="G501" s="80"/>
      <c r="H501" s="80"/>
      <c r="I501" s="80"/>
      <c r="J501" s="80"/>
      <c r="K501" s="80"/>
    </row>
    <row r="502" spans="2:11">
      <c r="B502" s="79"/>
      <c r="C502" s="80"/>
      <c r="D502" s="80"/>
      <c r="E502" s="80"/>
      <c r="F502" s="80"/>
      <c r="G502" s="80"/>
      <c r="H502" s="80"/>
      <c r="I502" s="80"/>
      <c r="J502" s="80"/>
      <c r="K502" s="80"/>
    </row>
    <row r="503" spans="2:11">
      <c r="B503" s="79"/>
      <c r="C503" s="80"/>
      <c r="D503" s="80"/>
      <c r="E503" s="80"/>
      <c r="F503" s="80"/>
      <c r="G503" s="80"/>
      <c r="H503" s="80"/>
      <c r="I503" s="80"/>
      <c r="J503" s="80"/>
      <c r="K503" s="80"/>
    </row>
    <row r="504" spans="2:11">
      <c r="B504" s="79"/>
      <c r="C504" s="80"/>
      <c r="D504" s="80"/>
      <c r="E504" s="80"/>
      <c r="F504" s="80"/>
      <c r="G504" s="80"/>
      <c r="H504" s="80"/>
      <c r="I504" s="80"/>
      <c r="J504" s="80"/>
      <c r="K504" s="80"/>
    </row>
    <row r="505" spans="2:11">
      <c r="B505" s="79"/>
      <c r="C505" s="80"/>
      <c r="D505" s="80"/>
      <c r="E505" s="80"/>
      <c r="F505" s="80"/>
      <c r="G505" s="80"/>
      <c r="H505" s="80"/>
      <c r="I505" s="80"/>
      <c r="J505" s="80"/>
      <c r="K505" s="80"/>
    </row>
    <row r="506" spans="2:11">
      <c r="B506" s="79"/>
      <c r="C506" s="80"/>
      <c r="D506" s="80"/>
      <c r="E506" s="80"/>
      <c r="F506" s="80"/>
      <c r="G506" s="80"/>
      <c r="H506" s="80"/>
      <c r="I506" s="80"/>
      <c r="J506" s="80"/>
      <c r="K506" s="80"/>
    </row>
    <row r="507" spans="2:11">
      <c r="B507" s="79"/>
      <c r="C507" s="80"/>
      <c r="D507" s="80"/>
      <c r="E507" s="80"/>
      <c r="F507" s="80"/>
      <c r="G507" s="80"/>
      <c r="H507" s="80"/>
      <c r="I507" s="80"/>
      <c r="J507" s="80"/>
      <c r="K507" s="80"/>
    </row>
    <row r="508" spans="2:11">
      <c r="B508" s="79"/>
      <c r="C508" s="80"/>
      <c r="D508" s="80"/>
      <c r="E508" s="80"/>
      <c r="F508" s="80"/>
      <c r="G508" s="80"/>
      <c r="H508" s="80"/>
      <c r="I508" s="80"/>
      <c r="J508" s="80"/>
      <c r="K508" s="80"/>
    </row>
    <row r="509" spans="2:11">
      <c r="B509" s="79"/>
      <c r="C509" s="80"/>
      <c r="D509" s="80"/>
      <c r="E509" s="80"/>
      <c r="F509" s="80"/>
      <c r="G509" s="80"/>
      <c r="H509" s="80"/>
      <c r="I509" s="80"/>
      <c r="J509" s="80"/>
      <c r="K509" s="80"/>
    </row>
    <row r="510" spans="2:11">
      <c r="B510" s="79"/>
      <c r="C510" s="80"/>
      <c r="D510" s="80"/>
      <c r="E510" s="80"/>
      <c r="F510" s="80"/>
      <c r="G510" s="80"/>
      <c r="H510" s="80"/>
      <c r="I510" s="80"/>
      <c r="J510" s="80"/>
      <c r="K510" s="80"/>
    </row>
    <row r="511" spans="2:11">
      <c r="B511" s="79"/>
      <c r="C511" s="80"/>
      <c r="D511" s="80"/>
      <c r="E511" s="80"/>
      <c r="F511" s="80"/>
      <c r="G511" s="80"/>
      <c r="H511" s="80"/>
      <c r="I511" s="80"/>
      <c r="J511" s="80"/>
      <c r="K511" s="80"/>
    </row>
    <row r="512" spans="2:11">
      <c r="B512" s="79"/>
      <c r="C512" s="80"/>
      <c r="D512" s="80"/>
      <c r="E512" s="80"/>
      <c r="F512" s="80"/>
      <c r="G512" s="80"/>
      <c r="H512" s="80"/>
      <c r="I512" s="80"/>
      <c r="J512" s="80"/>
      <c r="K512" s="80"/>
    </row>
    <row r="513" spans="2:11">
      <c r="B513" s="79"/>
      <c r="C513" s="80"/>
      <c r="D513" s="80"/>
      <c r="E513" s="80"/>
      <c r="F513" s="80"/>
      <c r="G513" s="80"/>
      <c r="H513" s="80"/>
      <c r="I513" s="80"/>
      <c r="J513" s="80"/>
      <c r="K513" s="80"/>
    </row>
    <row r="514" spans="2:11">
      <c r="B514" s="79"/>
      <c r="C514" s="80"/>
      <c r="D514" s="80"/>
      <c r="E514" s="80"/>
      <c r="F514" s="80"/>
      <c r="G514" s="80"/>
      <c r="H514" s="80"/>
      <c r="I514" s="80"/>
      <c r="J514" s="80"/>
      <c r="K514" s="80"/>
    </row>
    <row r="515" spans="2:11">
      <c r="B515" s="79"/>
      <c r="C515" s="80"/>
      <c r="D515" s="80"/>
      <c r="E515" s="80"/>
      <c r="F515" s="80"/>
      <c r="G515" s="80"/>
      <c r="H515" s="80"/>
      <c r="I515" s="80"/>
      <c r="J515" s="80"/>
      <c r="K515" s="80"/>
    </row>
    <row r="516" spans="2:11">
      <c r="B516" s="79"/>
      <c r="C516" s="80"/>
      <c r="D516" s="80"/>
      <c r="E516" s="80"/>
      <c r="F516" s="80"/>
      <c r="G516" s="80"/>
      <c r="H516" s="80"/>
      <c r="I516" s="80"/>
      <c r="J516" s="80"/>
      <c r="K516" s="80"/>
    </row>
    <row r="517" spans="2:11">
      <c r="B517" s="79"/>
      <c r="C517" s="80"/>
      <c r="D517" s="80"/>
      <c r="E517" s="80"/>
      <c r="F517" s="80"/>
      <c r="G517" s="80"/>
      <c r="H517" s="80"/>
      <c r="I517" s="80"/>
      <c r="J517" s="80"/>
      <c r="K517" s="80"/>
    </row>
    <row r="518" spans="2:11">
      <c r="B518" s="79"/>
      <c r="C518" s="80"/>
      <c r="D518" s="80"/>
      <c r="E518" s="80"/>
      <c r="F518" s="80"/>
      <c r="G518" s="80"/>
      <c r="H518" s="80"/>
      <c r="I518" s="80"/>
      <c r="J518" s="80"/>
      <c r="K518" s="80"/>
    </row>
    <row r="519" spans="2:11">
      <c r="B519" s="79"/>
      <c r="C519" s="80"/>
      <c r="D519" s="80"/>
      <c r="E519" s="80"/>
      <c r="F519" s="80"/>
      <c r="G519" s="80"/>
      <c r="H519" s="80"/>
      <c r="I519" s="80"/>
      <c r="J519" s="80"/>
      <c r="K519" s="80"/>
    </row>
    <row r="520" spans="2:11">
      <c r="B520" s="79"/>
      <c r="C520" s="80"/>
      <c r="D520" s="80"/>
      <c r="E520" s="80"/>
      <c r="F520" s="80"/>
      <c r="G520" s="80"/>
      <c r="H520" s="80"/>
      <c r="I520" s="80"/>
      <c r="J520" s="80"/>
      <c r="K520" s="80"/>
    </row>
    <row r="521" spans="2:11">
      <c r="B521" s="79"/>
      <c r="C521" s="80"/>
      <c r="D521" s="80"/>
      <c r="E521" s="80"/>
      <c r="F521" s="80"/>
      <c r="G521" s="80"/>
      <c r="H521" s="80"/>
      <c r="I521" s="80"/>
      <c r="J521" s="80"/>
      <c r="K521" s="80"/>
    </row>
    <row r="522" spans="2:11">
      <c r="B522" s="79"/>
      <c r="C522" s="80"/>
      <c r="D522" s="80"/>
      <c r="E522" s="80"/>
      <c r="F522" s="80"/>
      <c r="G522" s="80"/>
      <c r="H522" s="80"/>
      <c r="I522" s="80"/>
      <c r="J522" s="80"/>
      <c r="K522" s="80"/>
    </row>
    <row r="523" spans="2:11">
      <c r="B523" s="79"/>
      <c r="C523" s="80"/>
      <c r="D523" s="80"/>
      <c r="E523" s="80"/>
      <c r="F523" s="80"/>
      <c r="G523" s="80"/>
      <c r="H523" s="80"/>
      <c r="I523" s="80"/>
      <c r="J523" s="80"/>
      <c r="K523" s="80"/>
    </row>
    <row r="524" spans="2:11">
      <c r="B524" s="79"/>
      <c r="C524" s="80"/>
      <c r="D524" s="80"/>
      <c r="E524" s="80"/>
      <c r="F524" s="80"/>
      <c r="G524" s="80"/>
      <c r="H524" s="80"/>
      <c r="I524" s="80"/>
      <c r="J524" s="80"/>
      <c r="K524" s="80"/>
    </row>
    <row r="525" spans="2:11">
      <c r="B525" s="79"/>
      <c r="C525" s="80"/>
      <c r="D525" s="80"/>
      <c r="E525" s="80"/>
      <c r="F525" s="80"/>
      <c r="G525" s="80"/>
      <c r="H525" s="80"/>
      <c r="I525" s="80"/>
      <c r="J525" s="80"/>
      <c r="K525" s="80"/>
    </row>
    <row r="526" spans="2:11">
      <c r="B526" s="79"/>
      <c r="C526" s="80"/>
      <c r="D526" s="80"/>
      <c r="E526" s="80"/>
      <c r="F526" s="80"/>
      <c r="G526" s="80"/>
      <c r="H526" s="80"/>
      <c r="I526" s="80"/>
      <c r="J526" s="80"/>
      <c r="K526" s="80"/>
    </row>
    <row r="527" spans="2:11">
      <c r="B527" s="79"/>
      <c r="C527" s="80"/>
      <c r="D527" s="80"/>
      <c r="E527" s="80"/>
      <c r="F527" s="80"/>
      <c r="G527" s="80"/>
      <c r="H527" s="80"/>
      <c r="I527" s="80"/>
      <c r="J527" s="80"/>
      <c r="K527" s="80"/>
    </row>
    <row r="528" spans="2:11">
      <c r="B528" s="79"/>
      <c r="C528" s="80"/>
      <c r="D528" s="80"/>
      <c r="E528" s="80"/>
      <c r="F528" s="80"/>
      <c r="G528" s="80"/>
      <c r="H528" s="80"/>
      <c r="I528" s="80"/>
      <c r="J528" s="80"/>
      <c r="K528" s="80"/>
    </row>
    <row r="529" spans="2:11">
      <c r="B529" s="79"/>
      <c r="C529" s="80"/>
      <c r="D529" s="80"/>
      <c r="E529" s="80"/>
      <c r="F529" s="80"/>
      <c r="G529" s="80"/>
      <c r="H529" s="80"/>
      <c r="I529" s="80"/>
      <c r="J529" s="80"/>
      <c r="K529" s="80"/>
    </row>
    <row r="530" spans="2:11">
      <c r="B530" s="79"/>
      <c r="C530" s="80"/>
      <c r="D530" s="80"/>
      <c r="E530" s="80"/>
      <c r="F530" s="80"/>
      <c r="G530" s="80"/>
      <c r="H530" s="80"/>
      <c r="I530" s="80"/>
      <c r="J530" s="80"/>
      <c r="K530" s="80"/>
    </row>
    <row r="531" spans="2:11">
      <c r="B531" s="79"/>
      <c r="C531" s="80"/>
      <c r="D531" s="80"/>
      <c r="E531" s="80"/>
      <c r="F531" s="80"/>
      <c r="G531" s="80"/>
      <c r="H531" s="80"/>
      <c r="I531" s="80"/>
      <c r="J531" s="80"/>
      <c r="K531" s="80"/>
    </row>
    <row r="532" spans="2:11">
      <c r="B532" s="79"/>
      <c r="C532" s="80"/>
      <c r="D532" s="80"/>
      <c r="E532" s="80"/>
      <c r="F532" s="80"/>
      <c r="G532" s="80"/>
      <c r="H532" s="80"/>
      <c r="I532" s="80"/>
      <c r="J532" s="80"/>
      <c r="K532" s="80"/>
    </row>
    <row r="533" spans="2:11">
      <c r="B533" s="79"/>
      <c r="C533" s="80"/>
      <c r="D533" s="80"/>
      <c r="E533" s="80"/>
      <c r="F533" s="80"/>
      <c r="G533" s="80"/>
      <c r="H533" s="80"/>
      <c r="I533" s="80"/>
      <c r="J533" s="80"/>
      <c r="K533" s="80"/>
    </row>
    <row r="534" spans="2:11">
      <c r="B534" s="79"/>
      <c r="C534" s="80"/>
      <c r="D534" s="80"/>
      <c r="E534" s="80"/>
      <c r="F534" s="80"/>
      <c r="G534" s="80"/>
      <c r="H534" s="80"/>
      <c r="I534" s="80"/>
      <c r="J534" s="80"/>
      <c r="K534" s="80"/>
    </row>
    <row r="535" spans="2:11">
      <c r="B535" s="79"/>
      <c r="C535" s="80"/>
      <c r="D535" s="80"/>
      <c r="E535" s="80"/>
      <c r="F535" s="80"/>
      <c r="G535" s="80"/>
      <c r="H535" s="80"/>
      <c r="I535" s="80"/>
      <c r="J535" s="80"/>
      <c r="K535" s="80"/>
    </row>
    <row r="536" spans="2:11">
      <c r="B536" s="79"/>
      <c r="C536" s="80"/>
      <c r="D536" s="80"/>
      <c r="E536" s="80"/>
      <c r="F536" s="80"/>
      <c r="G536" s="80"/>
      <c r="H536" s="80"/>
      <c r="I536" s="80"/>
      <c r="J536" s="80"/>
      <c r="K536" s="80"/>
    </row>
    <row r="537" spans="2:11">
      <c r="B537" s="79"/>
      <c r="C537" s="80"/>
      <c r="D537" s="80"/>
      <c r="E537" s="80"/>
      <c r="F537" s="80"/>
      <c r="G537" s="80"/>
      <c r="H537" s="80"/>
      <c r="I537" s="80"/>
      <c r="J537" s="80"/>
      <c r="K537" s="80"/>
    </row>
    <row r="538" spans="2:11">
      <c r="B538" s="79"/>
      <c r="C538" s="80"/>
      <c r="D538" s="80"/>
      <c r="E538" s="80"/>
      <c r="F538" s="80"/>
      <c r="G538" s="80"/>
      <c r="H538" s="80"/>
      <c r="I538" s="80"/>
      <c r="J538" s="80"/>
      <c r="K538" s="80"/>
    </row>
    <row r="539" spans="2:11">
      <c r="B539" s="79"/>
      <c r="C539" s="80"/>
      <c r="D539" s="80"/>
      <c r="E539" s="80"/>
      <c r="F539" s="80"/>
      <c r="G539" s="80"/>
      <c r="H539" s="80"/>
      <c r="I539" s="80"/>
      <c r="J539" s="80"/>
      <c r="K539" s="80"/>
    </row>
    <row r="540" spans="2:11">
      <c r="B540" s="79"/>
      <c r="C540" s="80"/>
      <c r="D540" s="80"/>
      <c r="E540" s="80"/>
      <c r="F540" s="80"/>
      <c r="G540" s="80"/>
      <c r="H540" s="80"/>
      <c r="I540" s="80"/>
      <c r="J540" s="80"/>
      <c r="K540" s="80"/>
    </row>
    <row r="541" spans="2:11">
      <c r="B541" s="79"/>
      <c r="C541" s="80"/>
      <c r="D541" s="80"/>
      <c r="E541" s="80"/>
      <c r="F541" s="80"/>
      <c r="G541" s="80"/>
      <c r="H541" s="80"/>
      <c r="I541" s="80"/>
      <c r="J541" s="80"/>
      <c r="K541" s="80"/>
    </row>
    <row r="542" spans="2:11">
      <c r="B542" s="79"/>
      <c r="C542" s="80"/>
      <c r="D542" s="80"/>
      <c r="E542" s="80"/>
      <c r="F542" s="80"/>
      <c r="G542" s="80"/>
      <c r="H542" s="80"/>
      <c r="I542" s="80"/>
      <c r="J542" s="80"/>
      <c r="K542" s="80"/>
    </row>
    <row r="543" spans="2:11">
      <c r="B543" s="79"/>
      <c r="C543" s="80"/>
      <c r="D543" s="80"/>
      <c r="E543" s="80"/>
      <c r="F543" s="80"/>
      <c r="G543" s="80"/>
      <c r="H543" s="80"/>
      <c r="I543" s="80"/>
      <c r="J543" s="80"/>
      <c r="K543" s="80"/>
    </row>
    <row r="544" spans="2:11">
      <c r="B544" s="79"/>
      <c r="C544" s="80"/>
      <c r="D544" s="80"/>
      <c r="E544" s="80"/>
      <c r="F544" s="80"/>
      <c r="G544" s="80"/>
      <c r="H544" s="80"/>
      <c r="I544" s="80"/>
      <c r="J544" s="80"/>
      <c r="K544" s="80"/>
    </row>
    <row r="545" spans="2:11">
      <c r="B545" s="79"/>
      <c r="C545" s="80"/>
      <c r="D545" s="80"/>
      <c r="E545" s="80"/>
      <c r="F545" s="80"/>
      <c r="G545" s="80"/>
      <c r="H545" s="80"/>
      <c r="I545" s="80"/>
      <c r="J545" s="80"/>
      <c r="K545" s="80"/>
    </row>
    <row r="546" spans="2:11">
      <c r="B546" s="79"/>
      <c r="C546" s="80"/>
      <c r="D546" s="80"/>
      <c r="E546" s="80"/>
      <c r="F546" s="80"/>
      <c r="G546" s="80"/>
      <c r="H546" s="80"/>
      <c r="I546" s="80"/>
      <c r="J546" s="80"/>
      <c r="K546" s="80"/>
    </row>
    <row r="547" spans="2:11">
      <c r="B547" s="79"/>
      <c r="C547" s="80"/>
      <c r="D547" s="80"/>
      <c r="E547" s="80"/>
      <c r="F547" s="80"/>
      <c r="G547" s="80"/>
      <c r="H547" s="80"/>
      <c r="I547" s="80"/>
      <c r="J547" s="80"/>
      <c r="K547" s="80"/>
    </row>
    <row r="548" spans="2:11">
      <c r="B548" s="79"/>
      <c r="C548" s="80"/>
      <c r="D548" s="80"/>
      <c r="E548" s="80"/>
      <c r="F548" s="80"/>
      <c r="G548" s="80"/>
      <c r="H548" s="80"/>
      <c r="I548" s="80"/>
      <c r="J548" s="80"/>
      <c r="K548" s="80"/>
    </row>
    <row r="549" spans="2:11">
      <c r="B549" s="79"/>
      <c r="C549" s="80"/>
      <c r="D549" s="80"/>
      <c r="E549" s="80"/>
      <c r="F549" s="80"/>
      <c r="G549" s="80"/>
      <c r="H549" s="80"/>
      <c r="I549" s="80"/>
      <c r="J549" s="80"/>
      <c r="K549" s="80"/>
    </row>
    <row r="550" spans="2:11">
      <c r="B550" s="79"/>
      <c r="C550" s="80"/>
      <c r="D550" s="80"/>
      <c r="E550" s="80"/>
      <c r="F550" s="80"/>
      <c r="G550" s="80"/>
      <c r="H550" s="80"/>
      <c r="I550" s="80"/>
      <c r="J550" s="80"/>
      <c r="K550" s="80"/>
    </row>
    <row r="551" spans="2:11">
      <c r="B551" s="79"/>
      <c r="C551" s="80"/>
      <c r="D551" s="80"/>
      <c r="E551" s="80"/>
      <c r="F551" s="80"/>
      <c r="G551" s="80"/>
      <c r="H551" s="80"/>
      <c r="I551" s="80"/>
      <c r="J551" s="80"/>
      <c r="K551" s="80"/>
    </row>
    <row r="552" spans="2:11">
      <c r="B552" s="79"/>
      <c r="C552" s="80"/>
      <c r="D552" s="80"/>
      <c r="E552" s="80"/>
      <c r="F552" s="80"/>
      <c r="G552" s="80"/>
      <c r="H552" s="80"/>
      <c r="I552" s="80"/>
      <c r="J552" s="80"/>
      <c r="K552" s="80"/>
    </row>
    <row r="553" spans="2:11">
      <c r="B553" s="79"/>
      <c r="C553" s="80"/>
      <c r="D553" s="80"/>
      <c r="E553" s="80"/>
      <c r="F553" s="80"/>
      <c r="G553" s="80"/>
      <c r="H553" s="80"/>
      <c r="I553" s="80"/>
      <c r="J553" s="80"/>
      <c r="K553" s="80"/>
    </row>
    <row r="554" spans="2:11">
      <c r="B554" s="79"/>
      <c r="C554" s="80"/>
      <c r="D554" s="80"/>
      <c r="E554" s="80"/>
      <c r="F554" s="80"/>
      <c r="G554" s="80"/>
      <c r="H554" s="80"/>
      <c r="I554" s="80"/>
      <c r="J554" s="80"/>
      <c r="K554" s="80"/>
    </row>
    <row r="555" spans="2:11">
      <c r="B555" s="79"/>
      <c r="C555" s="80"/>
      <c r="D555" s="80"/>
      <c r="E555" s="80"/>
      <c r="F555" s="80"/>
      <c r="G555" s="80"/>
      <c r="H555" s="80"/>
      <c r="I555" s="80"/>
      <c r="J555" s="80"/>
      <c r="K555" s="80"/>
    </row>
    <row r="556" spans="2:11">
      <c r="B556" s="79"/>
      <c r="C556" s="80"/>
      <c r="D556" s="80"/>
      <c r="E556" s="80"/>
      <c r="F556" s="80"/>
      <c r="G556" s="80"/>
      <c r="H556" s="80"/>
      <c r="I556" s="80"/>
      <c r="J556" s="80"/>
      <c r="K556" s="80"/>
    </row>
    <row r="557" spans="2:11">
      <c r="B557" s="79"/>
      <c r="C557" s="80"/>
      <c r="D557" s="80"/>
      <c r="E557" s="80"/>
      <c r="F557" s="80"/>
      <c r="G557" s="80"/>
      <c r="H557" s="80"/>
      <c r="I557" s="80"/>
      <c r="J557" s="80"/>
      <c r="K557" s="80"/>
    </row>
    <row r="558" spans="2:11">
      <c r="B558" s="79"/>
      <c r="C558" s="80"/>
      <c r="D558" s="80"/>
      <c r="E558" s="80"/>
      <c r="F558" s="80"/>
      <c r="G558" s="80"/>
      <c r="H558" s="80"/>
      <c r="I558" s="80"/>
      <c r="J558" s="80"/>
      <c r="K558" s="80"/>
    </row>
    <row r="559" spans="2:11">
      <c r="B559" s="79"/>
      <c r="C559" s="80"/>
      <c r="D559" s="80"/>
      <c r="E559" s="80"/>
      <c r="F559" s="80"/>
      <c r="G559" s="80"/>
      <c r="H559" s="80"/>
      <c r="I559" s="80"/>
      <c r="J559" s="80"/>
      <c r="K559" s="80"/>
    </row>
    <row r="560" spans="2:11">
      <c r="B560" s="79"/>
      <c r="C560" s="80"/>
      <c r="D560" s="80"/>
      <c r="E560" s="80"/>
      <c r="F560" s="80"/>
      <c r="G560" s="80"/>
      <c r="H560" s="80"/>
      <c r="I560" s="80"/>
      <c r="J560" s="80"/>
      <c r="K560" s="80"/>
    </row>
    <row r="561" spans="2:11">
      <c r="B561" s="79"/>
      <c r="C561" s="80"/>
      <c r="D561" s="80"/>
      <c r="E561" s="80"/>
      <c r="F561" s="80"/>
      <c r="G561" s="80"/>
      <c r="H561" s="80"/>
      <c r="I561" s="80"/>
      <c r="J561" s="80"/>
      <c r="K561" s="80"/>
    </row>
    <row r="562" spans="2:11">
      <c r="B562" s="79"/>
      <c r="C562" s="80"/>
      <c r="D562" s="80"/>
      <c r="E562" s="80"/>
      <c r="F562" s="80"/>
      <c r="G562" s="80"/>
      <c r="H562" s="80"/>
      <c r="I562" s="80"/>
      <c r="J562" s="80"/>
      <c r="K562" s="80"/>
    </row>
    <row r="563" spans="2:11">
      <c r="B563" s="79"/>
      <c r="C563" s="80"/>
      <c r="D563" s="80"/>
      <c r="E563" s="80"/>
      <c r="F563" s="80"/>
      <c r="G563" s="80"/>
      <c r="H563" s="80"/>
      <c r="I563" s="80"/>
      <c r="J563" s="80"/>
      <c r="K563" s="80"/>
    </row>
    <row r="564" spans="2:11">
      <c r="B564" s="79"/>
      <c r="C564" s="80"/>
      <c r="D564" s="80"/>
      <c r="E564" s="80"/>
      <c r="F564" s="80"/>
      <c r="G564" s="80"/>
      <c r="H564" s="80"/>
      <c r="I564" s="80"/>
      <c r="J564" s="80"/>
      <c r="K564" s="80"/>
    </row>
    <row r="565" spans="2:11">
      <c r="B565" s="79"/>
      <c r="C565" s="80"/>
      <c r="D565" s="80"/>
      <c r="E565" s="80"/>
      <c r="F565" s="80"/>
      <c r="G565" s="80"/>
      <c r="H565" s="80"/>
      <c r="I565" s="80"/>
      <c r="J565" s="80"/>
      <c r="K565" s="80"/>
    </row>
    <row r="566" spans="2:11">
      <c r="B566" s="79"/>
      <c r="C566" s="80"/>
      <c r="D566" s="80"/>
      <c r="E566" s="80"/>
      <c r="F566" s="80"/>
      <c r="G566" s="80"/>
      <c r="H566" s="80"/>
      <c r="I566" s="80"/>
      <c r="J566" s="80"/>
      <c r="K566" s="80"/>
    </row>
    <row r="567" spans="2:11">
      <c r="B567" s="79"/>
      <c r="C567" s="80"/>
      <c r="D567" s="80"/>
      <c r="E567" s="80"/>
      <c r="F567" s="80"/>
      <c r="G567" s="80"/>
      <c r="H567" s="80"/>
      <c r="I567" s="80"/>
      <c r="J567" s="80"/>
      <c r="K567" s="80"/>
    </row>
    <row r="568" spans="2:11">
      <c r="B568" s="79"/>
      <c r="C568" s="80"/>
      <c r="D568" s="80"/>
      <c r="E568" s="80"/>
      <c r="F568" s="80"/>
      <c r="G568" s="80"/>
      <c r="H568" s="80"/>
      <c r="I568" s="80"/>
      <c r="J568" s="80"/>
      <c r="K568" s="80"/>
    </row>
    <row r="569" spans="2:11">
      <c r="B569" s="79"/>
      <c r="C569" s="80"/>
      <c r="D569" s="80"/>
      <c r="E569" s="80"/>
      <c r="F569" s="80"/>
      <c r="G569" s="80"/>
      <c r="H569" s="80"/>
      <c r="I569" s="80"/>
      <c r="J569" s="80"/>
      <c r="K569" s="80"/>
    </row>
    <row r="570" spans="2:11">
      <c r="B570" s="79"/>
      <c r="C570" s="80"/>
      <c r="D570" s="80"/>
      <c r="E570" s="80"/>
      <c r="F570" s="80"/>
      <c r="G570" s="80"/>
      <c r="H570" s="80"/>
      <c r="I570" s="80"/>
      <c r="J570" s="80"/>
      <c r="K570" s="80"/>
    </row>
    <row r="571" spans="2:11">
      <c r="B571" s="79"/>
      <c r="C571" s="80"/>
      <c r="D571" s="80"/>
      <c r="E571" s="80"/>
      <c r="F571" s="80"/>
      <c r="G571" s="80"/>
      <c r="H571" s="80"/>
      <c r="I571" s="80"/>
      <c r="J571" s="80"/>
      <c r="K571" s="80"/>
    </row>
    <row r="572" spans="2:11">
      <c r="B572" s="79"/>
      <c r="C572" s="80"/>
      <c r="D572" s="80"/>
      <c r="E572" s="80"/>
      <c r="F572" s="80"/>
      <c r="G572" s="80"/>
      <c r="H572" s="80"/>
      <c r="I572" s="80"/>
      <c r="J572" s="80"/>
      <c r="K572" s="80"/>
    </row>
    <row r="573" spans="2:11">
      <c r="B573" s="79"/>
      <c r="C573" s="80"/>
      <c r="D573" s="80"/>
      <c r="E573" s="80"/>
      <c r="F573" s="80"/>
      <c r="G573" s="80"/>
      <c r="H573" s="80"/>
      <c r="I573" s="80"/>
      <c r="J573" s="80"/>
      <c r="K573" s="80"/>
    </row>
    <row r="574" spans="2:11">
      <c r="B574" s="79"/>
      <c r="C574" s="80"/>
      <c r="D574" s="80"/>
      <c r="E574" s="80"/>
      <c r="F574" s="80"/>
      <c r="G574" s="80"/>
      <c r="H574" s="80"/>
      <c r="I574" s="80"/>
      <c r="J574" s="80"/>
      <c r="K574" s="80"/>
    </row>
    <row r="575" spans="2:11">
      <c r="B575" s="79"/>
      <c r="C575" s="80"/>
      <c r="D575" s="80"/>
      <c r="E575" s="80"/>
      <c r="F575" s="80"/>
      <c r="G575" s="80"/>
      <c r="H575" s="80"/>
      <c r="I575" s="80"/>
      <c r="J575" s="80"/>
      <c r="K575" s="80"/>
    </row>
    <row r="576" spans="2:11">
      <c r="B576" s="79"/>
      <c r="C576" s="80"/>
      <c r="D576" s="80"/>
      <c r="E576" s="80"/>
      <c r="F576" s="80"/>
      <c r="G576" s="80"/>
      <c r="H576" s="80"/>
      <c r="I576" s="80"/>
      <c r="J576" s="80"/>
      <c r="K576" s="80"/>
    </row>
    <row r="577" spans="2:11">
      <c r="B577" s="79"/>
      <c r="C577" s="80"/>
      <c r="D577" s="80"/>
      <c r="E577" s="80"/>
      <c r="F577" s="80"/>
      <c r="G577" s="80"/>
      <c r="H577" s="80"/>
      <c r="I577" s="80"/>
      <c r="J577" s="80"/>
      <c r="K577" s="80"/>
    </row>
    <row r="578" spans="2:11">
      <c r="B578" s="79"/>
      <c r="C578" s="80"/>
      <c r="D578" s="80"/>
      <c r="E578" s="80"/>
      <c r="F578" s="80"/>
      <c r="G578" s="80"/>
      <c r="H578" s="80"/>
      <c r="I578" s="80"/>
      <c r="J578" s="80"/>
      <c r="K578" s="80"/>
    </row>
    <row r="579" spans="2:11">
      <c r="B579" s="79"/>
      <c r="C579" s="80"/>
      <c r="D579" s="80"/>
      <c r="E579" s="80"/>
      <c r="F579" s="80"/>
      <c r="G579" s="80"/>
      <c r="H579" s="80"/>
      <c r="I579" s="80"/>
      <c r="J579" s="80"/>
      <c r="K579" s="80"/>
    </row>
    <row r="580" spans="2:11">
      <c r="B580" s="79"/>
      <c r="C580" s="80"/>
      <c r="D580" s="80"/>
      <c r="E580" s="80"/>
      <c r="F580" s="80"/>
      <c r="G580" s="80"/>
      <c r="H580" s="80"/>
      <c r="I580" s="80"/>
      <c r="J580" s="80"/>
      <c r="K580" s="80"/>
    </row>
    <row r="581" spans="2:11">
      <c r="B581" s="79"/>
      <c r="C581" s="80"/>
      <c r="D581" s="80"/>
      <c r="E581" s="80"/>
      <c r="F581" s="80"/>
      <c r="G581" s="80"/>
      <c r="H581" s="80"/>
      <c r="I581" s="80"/>
      <c r="J581" s="80"/>
      <c r="K581" s="80"/>
    </row>
    <row r="582" spans="2:11">
      <c r="B582" s="79"/>
      <c r="C582" s="80"/>
      <c r="D582" s="80"/>
      <c r="E582" s="80"/>
      <c r="F582" s="80"/>
      <c r="G582" s="80"/>
      <c r="H582" s="80"/>
      <c r="I582" s="80"/>
      <c r="J582" s="80"/>
      <c r="K582" s="80"/>
    </row>
    <row r="583" spans="2:11">
      <c r="B583" s="79"/>
      <c r="C583" s="80"/>
      <c r="D583" s="80"/>
      <c r="E583" s="80"/>
      <c r="F583" s="80"/>
      <c r="G583" s="80"/>
      <c r="H583" s="80"/>
      <c r="I583" s="80"/>
      <c r="J583" s="80"/>
      <c r="K583" s="80"/>
    </row>
    <row r="584" spans="2:11">
      <c r="B584" s="79"/>
      <c r="C584" s="80"/>
      <c r="D584" s="80"/>
      <c r="E584" s="80"/>
      <c r="F584" s="80"/>
      <c r="G584" s="80"/>
      <c r="H584" s="80"/>
      <c r="I584" s="80"/>
      <c r="J584" s="80"/>
      <c r="K584" s="80"/>
    </row>
    <row r="585" spans="2:11">
      <c r="B585" s="79"/>
      <c r="C585" s="80"/>
      <c r="D585" s="80"/>
      <c r="E585" s="80"/>
      <c r="F585" s="80"/>
      <c r="G585" s="80"/>
      <c r="H585" s="80"/>
      <c r="I585" s="80"/>
      <c r="J585" s="80"/>
      <c r="K585" s="80"/>
    </row>
    <row r="586" spans="2:11">
      <c r="B586" s="79"/>
      <c r="C586" s="80"/>
      <c r="D586" s="80"/>
      <c r="E586" s="80"/>
      <c r="F586" s="80"/>
      <c r="G586" s="80"/>
      <c r="H586" s="80"/>
      <c r="I586" s="80"/>
      <c r="J586" s="80"/>
      <c r="K586" s="80"/>
    </row>
    <row r="587" spans="2:11">
      <c r="B587" s="79"/>
      <c r="C587" s="80"/>
      <c r="D587" s="80"/>
      <c r="E587" s="80"/>
      <c r="F587" s="80"/>
      <c r="G587" s="80"/>
      <c r="H587" s="80"/>
      <c r="I587" s="80"/>
      <c r="J587" s="80"/>
      <c r="K587" s="80"/>
    </row>
    <row r="588" spans="2:11">
      <c r="B588" s="79"/>
      <c r="C588" s="80"/>
      <c r="D588" s="80"/>
      <c r="E588" s="80"/>
      <c r="F588" s="80"/>
      <c r="G588" s="80"/>
      <c r="H588" s="80"/>
      <c r="I588" s="80"/>
      <c r="J588" s="80"/>
      <c r="K588" s="80"/>
    </row>
    <row r="589" spans="2:11">
      <c r="B589" s="79"/>
      <c r="C589" s="80"/>
      <c r="D589" s="80"/>
      <c r="E589" s="80"/>
      <c r="F589" s="80"/>
      <c r="G589" s="80"/>
      <c r="H589" s="80"/>
      <c r="I589" s="80"/>
      <c r="J589" s="80"/>
      <c r="K589" s="80"/>
    </row>
    <row r="590" spans="2:11">
      <c r="B590" s="79"/>
      <c r="C590" s="80"/>
      <c r="D590" s="80"/>
      <c r="E590" s="80"/>
      <c r="F590" s="80"/>
      <c r="G590" s="80"/>
      <c r="H590" s="80"/>
      <c r="I590" s="80"/>
      <c r="J590" s="80"/>
      <c r="K590" s="80"/>
    </row>
    <row r="591" spans="2:11">
      <c r="B591" s="79"/>
      <c r="C591" s="80"/>
      <c r="D591" s="80"/>
      <c r="E591" s="80"/>
      <c r="F591" s="80"/>
      <c r="G591" s="80"/>
      <c r="H591" s="80"/>
      <c r="I591" s="80"/>
      <c r="J591" s="80"/>
      <c r="K591" s="80"/>
    </row>
    <row r="592" spans="2:11">
      <c r="B592" s="79"/>
      <c r="C592" s="80"/>
      <c r="D592" s="80"/>
      <c r="E592" s="80"/>
      <c r="F592" s="80"/>
      <c r="G592" s="80"/>
      <c r="H592" s="80"/>
      <c r="I592" s="80"/>
      <c r="J592" s="80"/>
      <c r="K592" s="80"/>
    </row>
    <row r="593" spans="2:11">
      <c r="B593" s="79"/>
      <c r="C593" s="80"/>
      <c r="D593" s="80"/>
      <c r="E593" s="80"/>
      <c r="F593" s="80"/>
      <c r="G593" s="80"/>
      <c r="H593" s="80"/>
      <c r="I593" s="80"/>
      <c r="J593" s="80"/>
      <c r="K593" s="80"/>
    </row>
    <row r="594" spans="2:11">
      <c r="B594" s="79"/>
      <c r="C594" s="80"/>
      <c r="D594" s="80"/>
      <c r="E594" s="80"/>
      <c r="F594" s="80"/>
      <c r="G594" s="80"/>
      <c r="H594" s="80"/>
      <c r="I594" s="80"/>
      <c r="J594" s="80"/>
      <c r="K594" s="80"/>
    </row>
    <row r="595" spans="2:11">
      <c r="B595" s="79"/>
      <c r="C595" s="80"/>
      <c r="D595" s="80"/>
      <c r="E595" s="80"/>
      <c r="F595" s="80"/>
      <c r="G595" s="80"/>
      <c r="H595" s="80"/>
      <c r="I595" s="80"/>
      <c r="J595" s="80"/>
      <c r="K595" s="80"/>
    </row>
    <row r="596" spans="2:11">
      <c r="B596" s="79"/>
      <c r="C596" s="80"/>
      <c r="D596" s="80"/>
      <c r="E596" s="80"/>
      <c r="F596" s="80"/>
      <c r="G596" s="80"/>
      <c r="H596" s="80"/>
      <c r="I596" s="80"/>
      <c r="J596" s="80"/>
      <c r="K596" s="80"/>
    </row>
    <row r="597" spans="2:11">
      <c r="B597" s="79"/>
      <c r="C597" s="80"/>
      <c r="D597" s="80"/>
      <c r="E597" s="80"/>
      <c r="F597" s="80"/>
      <c r="G597" s="80"/>
      <c r="H597" s="80"/>
      <c r="I597" s="80"/>
      <c r="J597" s="80"/>
      <c r="K597" s="80"/>
    </row>
    <row r="598" spans="2:11">
      <c r="B598" s="79"/>
      <c r="C598" s="80"/>
      <c r="D598" s="80"/>
      <c r="E598" s="80"/>
      <c r="F598" s="80"/>
      <c r="G598" s="80"/>
      <c r="H598" s="80"/>
      <c r="I598" s="80"/>
      <c r="J598" s="80"/>
      <c r="K598" s="80"/>
    </row>
    <row r="599" spans="2:11">
      <c r="B599" s="79"/>
      <c r="C599" s="80"/>
      <c r="D599" s="80"/>
      <c r="E599" s="80"/>
      <c r="F599" s="80"/>
      <c r="G599" s="80"/>
      <c r="H599" s="80"/>
      <c r="I599" s="80"/>
      <c r="J599" s="80"/>
      <c r="K599" s="80"/>
    </row>
    <row r="600" spans="2:11">
      <c r="B600" s="79"/>
      <c r="C600" s="80"/>
      <c r="D600" s="80"/>
      <c r="E600" s="80"/>
      <c r="F600" s="80"/>
      <c r="G600" s="80"/>
      <c r="H600" s="80"/>
      <c r="I600" s="80"/>
      <c r="J600" s="80"/>
      <c r="K600" s="80"/>
    </row>
    <row r="601" spans="2:11">
      <c r="B601" s="79"/>
      <c r="C601" s="80"/>
      <c r="D601" s="80"/>
      <c r="E601" s="80"/>
      <c r="F601" s="80"/>
      <c r="G601" s="80"/>
      <c r="H601" s="80"/>
      <c r="I601" s="80"/>
      <c r="J601" s="80"/>
      <c r="K601" s="80"/>
    </row>
    <row r="602" spans="2:11">
      <c r="B602" s="79"/>
      <c r="C602" s="80"/>
      <c r="D602" s="80"/>
      <c r="E602" s="80"/>
      <c r="F602" s="80"/>
      <c r="G602" s="80"/>
      <c r="H602" s="80"/>
      <c r="I602" s="80"/>
      <c r="J602" s="80"/>
      <c r="K602" s="80"/>
    </row>
    <row r="603" spans="2:11">
      <c r="B603" s="79"/>
      <c r="C603" s="80"/>
      <c r="D603" s="80"/>
      <c r="E603" s="80"/>
      <c r="F603" s="80"/>
      <c r="G603" s="80"/>
      <c r="H603" s="80"/>
      <c r="I603" s="80"/>
      <c r="J603" s="80"/>
      <c r="K603" s="80"/>
    </row>
    <row r="604" spans="2:11">
      <c r="B604" s="79"/>
      <c r="C604" s="80"/>
      <c r="D604" s="80"/>
      <c r="E604" s="80"/>
      <c r="F604" s="80"/>
      <c r="G604" s="80"/>
      <c r="H604" s="80"/>
      <c r="I604" s="80"/>
      <c r="J604" s="80"/>
      <c r="K604" s="80"/>
    </row>
    <row r="605" spans="2:11">
      <c r="B605" s="79"/>
      <c r="C605" s="80"/>
      <c r="D605" s="80"/>
      <c r="E605" s="80"/>
      <c r="F605" s="80"/>
      <c r="G605" s="80"/>
      <c r="H605" s="80"/>
      <c r="I605" s="80"/>
      <c r="J605" s="80"/>
      <c r="K605" s="80"/>
    </row>
    <row r="606" spans="2:11">
      <c r="B606" s="79"/>
      <c r="C606" s="80"/>
      <c r="D606" s="80"/>
      <c r="E606" s="80"/>
      <c r="F606" s="80"/>
      <c r="G606" s="80"/>
      <c r="H606" s="80"/>
      <c r="I606" s="80"/>
      <c r="J606" s="80"/>
      <c r="K606" s="80"/>
    </row>
    <row r="607" spans="2:11">
      <c r="B607" s="79"/>
      <c r="C607" s="80"/>
      <c r="D607" s="80"/>
      <c r="E607" s="80"/>
      <c r="F607" s="80"/>
      <c r="G607" s="80"/>
      <c r="H607" s="80"/>
      <c r="I607" s="80"/>
      <c r="J607" s="80"/>
      <c r="K607" s="80"/>
    </row>
    <row r="608" spans="2:11">
      <c r="B608" s="79"/>
      <c r="C608" s="80"/>
      <c r="D608" s="80"/>
      <c r="E608" s="80"/>
      <c r="F608" s="80"/>
      <c r="G608" s="80"/>
      <c r="H608" s="80"/>
      <c r="I608" s="80"/>
      <c r="J608" s="80"/>
      <c r="K608" s="80"/>
    </row>
    <row r="609" spans="2:11">
      <c r="B609" s="79"/>
      <c r="C609" s="80"/>
      <c r="D609" s="80"/>
      <c r="E609" s="80"/>
      <c r="F609" s="80"/>
      <c r="G609" s="80"/>
      <c r="H609" s="80"/>
      <c r="I609" s="80"/>
      <c r="J609" s="80"/>
      <c r="K609" s="80"/>
    </row>
    <row r="610" spans="2:11">
      <c r="B610" s="79"/>
      <c r="C610" s="80"/>
      <c r="D610" s="80"/>
      <c r="E610" s="80"/>
      <c r="F610" s="80"/>
      <c r="G610" s="80"/>
      <c r="H610" s="80"/>
      <c r="I610" s="80"/>
      <c r="J610" s="80"/>
      <c r="K610" s="80"/>
    </row>
    <row r="611" spans="2:11">
      <c r="B611" s="79"/>
      <c r="C611" s="80"/>
      <c r="D611" s="80"/>
      <c r="E611" s="80"/>
      <c r="F611" s="80"/>
      <c r="G611" s="80"/>
      <c r="H611" s="80"/>
      <c r="I611" s="80"/>
      <c r="J611" s="80"/>
      <c r="K611" s="80"/>
    </row>
    <row r="612" spans="2:11">
      <c r="B612" s="79"/>
      <c r="C612" s="80"/>
      <c r="D612" s="80"/>
      <c r="E612" s="80"/>
      <c r="F612" s="80"/>
      <c r="G612" s="80"/>
      <c r="H612" s="80"/>
      <c r="I612" s="80"/>
      <c r="J612" s="80"/>
      <c r="K612" s="80"/>
    </row>
    <row r="613" spans="2:11">
      <c r="B613" s="79"/>
      <c r="C613" s="80"/>
      <c r="D613" s="80"/>
      <c r="E613" s="80"/>
      <c r="F613" s="80"/>
      <c r="G613" s="80"/>
      <c r="H613" s="80"/>
      <c r="I613" s="80"/>
      <c r="J613" s="80"/>
      <c r="K613" s="80"/>
    </row>
    <row r="614" spans="2:11">
      <c r="B614" s="79"/>
      <c r="C614" s="80"/>
      <c r="D614" s="80"/>
      <c r="E614" s="80"/>
      <c r="F614" s="80"/>
      <c r="G614" s="80"/>
      <c r="H614" s="80"/>
      <c r="I614" s="80"/>
      <c r="J614" s="80"/>
      <c r="K614" s="80"/>
    </row>
    <row r="615" spans="2:11">
      <c r="B615" s="79"/>
      <c r="C615" s="80"/>
      <c r="D615" s="80"/>
      <c r="E615" s="80"/>
      <c r="F615" s="80"/>
      <c r="G615" s="80"/>
      <c r="H615" s="80"/>
      <c r="I615" s="80"/>
      <c r="J615" s="80"/>
      <c r="K615" s="80"/>
    </row>
    <row r="616" spans="2:11">
      <c r="B616" s="79"/>
      <c r="C616" s="80"/>
      <c r="D616" s="80"/>
      <c r="E616" s="80"/>
      <c r="F616" s="80"/>
      <c r="G616" s="80"/>
      <c r="H616" s="80"/>
      <c r="I616" s="80"/>
      <c r="J616" s="80"/>
      <c r="K616" s="80"/>
    </row>
    <row r="617" spans="2:11">
      <c r="B617" s="79"/>
      <c r="C617" s="80"/>
      <c r="D617" s="80"/>
      <c r="E617" s="80"/>
      <c r="F617" s="80"/>
      <c r="G617" s="80"/>
      <c r="H617" s="80"/>
      <c r="I617" s="80"/>
      <c r="J617" s="80"/>
      <c r="K617" s="80"/>
    </row>
    <row r="618" spans="2:11">
      <c r="B618" s="79"/>
      <c r="C618" s="80"/>
      <c r="D618" s="80"/>
      <c r="E618" s="80"/>
      <c r="F618" s="80"/>
      <c r="G618" s="80"/>
      <c r="H618" s="80"/>
      <c r="I618" s="80"/>
      <c r="J618" s="80"/>
      <c r="K618" s="80"/>
    </row>
    <row r="619" spans="2:11">
      <c r="B619" s="79"/>
      <c r="C619" s="80"/>
      <c r="D619" s="80"/>
      <c r="E619" s="80"/>
      <c r="F619" s="80"/>
      <c r="G619" s="80"/>
      <c r="H619" s="80"/>
      <c r="I619" s="80"/>
      <c r="J619" s="80"/>
      <c r="K619" s="80"/>
    </row>
    <row r="620" spans="2:11">
      <c r="B620" s="79"/>
      <c r="C620" s="80"/>
      <c r="D620" s="80"/>
      <c r="E620" s="80"/>
      <c r="F620" s="80"/>
      <c r="G620" s="80"/>
      <c r="H620" s="80"/>
      <c r="I620" s="80"/>
      <c r="J620" s="80"/>
      <c r="K620" s="80"/>
    </row>
    <row r="621" spans="2:11">
      <c r="B621" s="79"/>
      <c r="C621" s="80"/>
      <c r="D621" s="80"/>
      <c r="E621" s="80"/>
      <c r="F621" s="80"/>
      <c r="G621" s="80"/>
      <c r="H621" s="80"/>
      <c r="I621" s="80"/>
      <c r="J621" s="80"/>
      <c r="K621" s="80"/>
    </row>
    <row r="622" spans="2:11">
      <c r="B622" s="79"/>
      <c r="C622" s="80"/>
      <c r="D622" s="80"/>
      <c r="E622" s="80"/>
      <c r="F622" s="80"/>
      <c r="G622" s="80"/>
      <c r="H622" s="80"/>
      <c r="I622" s="80"/>
      <c r="J622" s="80"/>
      <c r="K622" s="80"/>
    </row>
    <row r="623" spans="2:11">
      <c r="B623" s="79"/>
      <c r="C623" s="80"/>
      <c r="D623" s="80"/>
      <c r="E623" s="80"/>
      <c r="F623" s="80"/>
      <c r="G623" s="80"/>
      <c r="H623" s="80"/>
      <c r="I623" s="80"/>
      <c r="J623" s="80"/>
      <c r="K623" s="80"/>
    </row>
    <row r="624" spans="2:11">
      <c r="B624" s="79"/>
      <c r="C624" s="80"/>
      <c r="D624" s="80"/>
      <c r="E624" s="80"/>
      <c r="F624" s="80"/>
      <c r="G624" s="80"/>
      <c r="H624" s="80"/>
      <c r="I624" s="80"/>
      <c r="J624" s="80"/>
      <c r="K624" s="80"/>
    </row>
    <row r="625" spans="2:11">
      <c r="B625" s="79"/>
      <c r="C625" s="80"/>
      <c r="D625" s="80"/>
      <c r="E625" s="80"/>
      <c r="F625" s="80"/>
      <c r="G625" s="80"/>
      <c r="H625" s="80"/>
      <c r="I625" s="80"/>
      <c r="J625" s="80"/>
      <c r="K625" s="80"/>
    </row>
    <row r="626" spans="2:11">
      <c r="B626" s="79"/>
      <c r="C626" s="80"/>
      <c r="D626" s="80"/>
      <c r="E626" s="80"/>
      <c r="F626" s="80"/>
      <c r="G626" s="80"/>
      <c r="H626" s="80"/>
      <c r="I626" s="80"/>
      <c r="J626" s="80"/>
      <c r="K626" s="80"/>
    </row>
    <row r="627" spans="2:11">
      <c r="B627" s="79"/>
      <c r="C627" s="80"/>
      <c r="D627" s="80"/>
      <c r="E627" s="80"/>
      <c r="F627" s="80"/>
      <c r="G627" s="80"/>
      <c r="H627" s="80"/>
      <c r="I627" s="80"/>
      <c r="J627" s="80"/>
      <c r="K627" s="80"/>
    </row>
    <row r="628" spans="2:11">
      <c r="B628" s="79"/>
      <c r="C628" s="80"/>
      <c r="D628" s="80"/>
      <c r="E628" s="80"/>
      <c r="F628" s="80"/>
      <c r="G628" s="80"/>
      <c r="H628" s="80"/>
      <c r="I628" s="80"/>
      <c r="J628" s="80"/>
      <c r="K628" s="80"/>
    </row>
    <row r="629" spans="2:11">
      <c r="B629" s="79"/>
      <c r="C629" s="80"/>
      <c r="D629" s="80"/>
      <c r="E629" s="80"/>
      <c r="F629" s="80"/>
      <c r="G629" s="80"/>
      <c r="H629" s="80"/>
      <c r="I629" s="80"/>
      <c r="J629" s="80"/>
      <c r="K629" s="80"/>
    </row>
    <row r="630" spans="2:11">
      <c r="B630" s="79"/>
      <c r="C630" s="80"/>
      <c r="D630" s="80"/>
      <c r="E630" s="80"/>
      <c r="F630" s="80"/>
      <c r="G630" s="80"/>
      <c r="H630" s="80"/>
      <c r="I630" s="80"/>
      <c r="J630" s="80"/>
      <c r="K630" s="80"/>
    </row>
    <row r="631" spans="2:11">
      <c r="B631" s="79"/>
      <c r="C631" s="80"/>
      <c r="D631" s="80"/>
      <c r="E631" s="80"/>
      <c r="F631" s="80"/>
      <c r="G631" s="80"/>
      <c r="H631" s="80"/>
      <c r="I631" s="80"/>
      <c r="J631" s="80"/>
      <c r="K631" s="80"/>
    </row>
    <row r="632" spans="2:11">
      <c r="B632" s="79"/>
      <c r="C632" s="80"/>
      <c r="D632" s="80"/>
      <c r="E632" s="80"/>
      <c r="F632" s="80"/>
      <c r="G632" s="80"/>
      <c r="H632" s="80"/>
      <c r="I632" s="80"/>
      <c r="J632" s="80"/>
      <c r="K632" s="80"/>
    </row>
    <row r="633" spans="2:11">
      <c r="B633" s="79"/>
      <c r="C633" s="80"/>
      <c r="D633" s="80"/>
      <c r="E633" s="80"/>
      <c r="F633" s="80"/>
      <c r="G633" s="80"/>
      <c r="H633" s="80"/>
      <c r="I633" s="80"/>
      <c r="J633" s="80"/>
      <c r="K633" s="80"/>
    </row>
    <row r="634" spans="2:11">
      <c r="B634" s="79"/>
      <c r="C634" s="80"/>
      <c r="D634" s="80"/>
      <c r="E634" s="80"/>
      <c r="F634" s="80"/>
      <c r="G634" s="80"/>
      <c r="H634" s="80"/>
      <c r="I634" s="80"/>
      <c r="J634" s="80"/>
      <c r="K634" s="80"/>
    </row>
    <row r="635" spans="2:11">
      <c r="B635" s="79"/>
      <c r="C635" s="80"/>
      <c r="D635" s="80"/>
      <c r="E635" s="80"/>
      <c r="F635" s="80"/>
      <c r="G635" s="80"/>
      <c r="H635" s="80"/>
      <c r="I635" s="80"/>
      <c r="J635" s="80"/>
      <c r="K635" s="80"/>
    </row>
    <row r="636" spans="2:11">
      <c r="B636" s="79"/>
      <c r="C636" s="80"/>
      <c r="D636" s="80"/>
      <c r="E636" s="80"/>
      <c r="F636" s="80"/>
      <c r="G636" s="80"/>
      <c r="H636" s="80"/>
      <c r="I636" s="80"/>
      <c r="J636" s="80"/>
      <c r="K636" s="80"/>
    </row>
    <row r="637" spans="2:11">
      <c r="B637" s="79"/>
      <c r="C637" s="80"/>
      <c r="D637" s="80"/>
      <c r="E637" s="80"/>
      <c r="F637" s="80"/>
      <c r="G637" s="80"/>
      <c r="H637" s="80"/>
      <c r="I637" s="80"/>
      <c r="J637" s="80"/>
      <c r="K637" s="80"/>
    </row>
    <row r="638" spans="2:11">
      <c r="B638" s="79"/>
      <c r="C638" s="80"/>
      <c r="D638" s="80"/>
      <c r="E638" s="80"/>
      <c r="F638" s="80"/>
      <c r="G638" s="80"/>
      <c r="H638" s="80"/>
      <c r="I638" s="80"/>
      <c r="J638" s="80"/>
      <c r="K638" s="80"/>
    </row>
    <row r="639" spans="2:11">
      <c r="B639" s="79"/>
      <c r="C639" s="80"/>
      <c r="D639" s="80"/>
      <c r="E639" s="80"/>
      <c r="F639" s="80"/>
      <c r="G639" s="80"/>
      <c r="H639" s="80"/>
      <c r="I639" s="80"/>
      <c r="J639" s="80"/>
      <c r="K639" s="80"/>
    </row>
    <row r="640" spans="2:11">
      <c r="B640" s="79"/>
      <c r="C640" s="80"/>
      <c r="D640" s="80"/>
      <c r="E640" s="80"/>
      <c r="F640" s="80"/>
      <c r="G640" s="80"/>
      <c r="H640" s="80"/>
      <c r="I640" s="80"/>
      <c r="J640" s="80"/>
      <c r="K640" s="80"/>
    </row>
    <row r="641" spans="2:11">
      <c r="B641" s="79"/>
      <c r="C641" s="80"/>
      <c r="D641" s="80"/>
      <c r="E641" s="80"/>
      <c r="F641" s="80"/>
      <c r="G641" s="80"/>
      <c r="H641" s="80"/>
      <c r="I641" s="80"/>
      <c r="J641" s="80"/>
      <c r="K641" s="80"/>
    </row>
    <row r="642" spans="2:11">
      <c r="B642" s="79"/>
      <c r="C642" s="80"/>
      <c r="D642" s="80"/>
      <c r="E642" s="80"/>
      <c r="F642" s="80"/>
      <c r="G642" s="80"/>
      <c r="H642" s="80"/>
      <c r="I642" s="80"/>
      <c r="J642" s="80"/>
      <c r="K642" s="80"/>
    </row>
    <row r="643" spans="2:11">
      <c r="B643" s="79"/>
      <c r="C643" s="80"/>
      <c r="D643" s="80"/>
      <c r="E643" s="80"/>
      <c r="F643" s="80"/>
      <c r="G643" s="80"/>
      <c r="H643" s="80"/>
      <c r="I643" s="80"/>
      <c r="J643" s="80"/>
      <c r="K643" s="80"/>
    </row>
    <row r="644" spans="2:11">
      <c r="B644" s="79"/>
      <c r="C644" s="80"/>
      <c r="D644" s="80"/>
      <c r="E644" s="80"/>
      <c r="F644" s="80"/>
      <c r="G644" s="80"/>
      <c r="H644" s="80"/>
      <c r="I644" s="80"/>
      <c r="J644" s="80"/>
      <c r="K644" s="80"/>
    </row>
    <row r="645" spans="2:11">
      <c r="B645" s="79"/>
      <c r="C645" s="80"/>
      <c r="D645" s="80"/>
      <c r="E645" s="80"/>
      <c r="F645" s="80"/>
      <c r="G645" s="80"/>
      <c r="H645" s="80"/>
      <c r="I645" s="80"/>
      <c r="J645" s="80"/>
      <c r="K645" s="80"/>
    </row>
    <row r="646" spans="2:11">
      <c r="B646" s="79"/>
      <c r="C646" s="80"/>
      <c r="D646" s="80"/>
      <c r="E646" s="80"/>
      <c r="F646" s="80"/>
      <c r="G646" s="80"/>
      <c r="H646" s="80"/>
      <c r="I646" s="80"/>
      <c r="J646" s="80"/>
      <c r="K646" s="80"/>
    </row>
    <row r="647" spans="2:11">
      <c r="B647" s="79"/>
      <c r="C647" s="80"/>
      <c r="D647" s="80"/>
      <c r="E647" s="80"/>
      <c r="F647" s="80"/>
      <c r="G647" s="80"/>
      <c r="H647" s="80"/>
      <c r="I647" s="80"/>
      <c r="J647" s="80"/>
      <c r="K647" s="80"/>
    </row>
    <row r="648" spans="2:11">
      <c r="B648" s="79"/>
      <c r="C648" s="80"/>
      <c r="D648" s="80"/>
      <c r="E648" s="80"/>
      <c r="F648" s="80"/>
      <c r="G648" s="80"/>
      <c r="H648" s="80"/>
      <c r="I648" s="80"/>
      <c r="J648" s="80"/>
      <c r="K648" s="80"/>
    </row>
    <row r="649" spans="2:11">
      <c r="B649" s="79"/>
      <c r="C649" s="80"/>
      <c r="D649" s="80"/>
      <c r="E649" s="80"/>
      <c r="F649" s="80"/>
      <c r="G649" s="80"/>
      <c r="H649" s="80"/>
      <c r="I649" s="80"/>
      <c r="J649" s="80"/>
      <c r="K649" s="80"/>
    </row>
    <row r="650" spans="2:11">
      <c r="B650" s="79"/>
      <c r="C650" s="80"/>
      <c r="D650" s="80"/>
      <c r="E650" s="80"/>
      <c r="F650" s="80"/>
      <c r="G650" s="80"/>
      <c r="H650" s="80"/>
      <c r="I650" s="80"/>
      <c r="J650" s="80"/>
      <c r="K650" s="80"/>
    </row>
    <row r="651" spans="2:11">
      <c r="B651" s="79"/>
      <c r="C651" s="80"/>
      <c r="D651" s="80"/>
      <c r="E651" s="80"/>
      <c r="F651" s="80"/>
      <c r="G651" s="80"/>
      <c r="H651" s="80"/>
      <c r="I651" s="80"/>
      <c r="J651" s="80"/>
      <c r="K651" s="80"/>
    </row>
    <row r="652" spans="2:11">
      <c r="B652" s="79"/>
      <c r="C652" s="80"/>
      <c r="D652" s="80"/>
      <c r="E652" s="80"/>
      <c r="F652" s="80"/>
      <c r="G652" s="80"/>
      <c r="H652" s="80"/>
      <c r="I652" s="80"/>
      <c r="J652" s="80"/>
      <c r="K652" s="80"/>
    </row>
    <row r="653" spans="2:11">
      <c r="B653" s="79"/>
      <c r="C653" s="80"/>
      <c r="D653" s="80"/>
      <c r="E653" s="80"/>
      <c r="F653" s="80"/>
      <c r="G653" s="80"/>
      <c r="H653" s="80"/>
      <c r="I653" s="80"/>
      <c r="J653" s="80"/>
      <c r="K653" s="80"/>
    </row>
    <row r="654" spans="2:11">
      <c r="B654" s="79"/>
      <c r="C654" s="80"/>
      <c r="D654" s="80"/>
      <c r="E654" s="80"/>
      <c r="F654" s="80"/>
      <c r="G654" s="80"/>
      <c r="H654" s="80"/>
      <c r="I654" s="80"/>
      <c r="J654" s="80"/>
      <c r="K654" s="80"/>
    </row>
    <row r="655" spans="2:11">
      <c r="B655" s="79"/>
      <c r="C655" s="80"/>
      <c r="D655" s="80"/>
      <c r="E655" s="80"/>
      <c r="F655" s="80"/>
      <c r="G655" s="80"/>
      <c r="H655" s="80"/>
      <c r="I655" s="80"/>
      <c r="J655" s="80"/>
      <c r="K655" s="80"/>
    </row>
    <row r="656" spans="2:11">
      <c r="B656" s="79"/>
      <c r="C656" s="80"/>
      <c r="D656" s="80"/>
      <c r="E656" s="80"/>
      <c r="F656" s="80"/>
      <c r="G656" s="80"/>
      <c r="H656" s="80"/>
      <c r="I656" s="80"/>
      <c r="J656" s="80"/>
      <c r="K656" s="80"/>
    </row>
    <row r="657" spans="2:11">
      <c r="B657" s="79"/>
      <c r="C657" s="80"/>
      <c r="D657" s="80"/>
      <c r="E657" s="80"/>
      <c r="F657" s="80"/>
      <c r="G657" s="80"/>
      <c r="H657" s="80"/>
      <c r="I657" s="80"/>
      <c r="J657" s="80"/>
      <c r="K657" s="80"/>
    </row>
    <row r="658" spans="2:11">
      <c r="B658" s="79"/>
      <c r="C658" s="80"/>
      <c r="D658" s="80"/>
      <c r="E658" s="80"/>
      <c r="F658" s="80"/>
      <c r="G658" s="80"/>
      <c r="H658" s="80"/>
      <c r="I658" s="80"/>
      <c r="J658" s="80"/>
      <c r="K658" s="80"/>
    </row>
    <row r="659" spans="2:11">
      <c r="B659" s="79"/>
      <c r="C659" s="80"/>
      <c r="D659" s="80"/>
      <c r="E659" s="80"/>
      <c r="F659" s="80"/>
      <c r="G659" s="80"/>
      <c r="H659" s="80"/>
      <c r="I659" s="80"/>
      <c r="J659" s="80"/>
      <c r="K659" s="80"/>
    </row>
    <row r="660" spans="2:11">
      <c r="B660" s="79"/>
      <c r="C660" s="80"/>
      <c r="D660" s="80"/>
      <c r="E660" s="80"/>
      <c r="F660" s="80"/>
      <c r="G660" s="80"/>
      <c r="H660" s="80"/>
      <c r="I660" s="80"/>
      <c r="J660" s="80"/>
      <c r="K660" s="80"/>
    </row>
    <row r="661" spans="2:11">
      <c r="B661" s="79"/>
      <c r="C661" s="80"/>
      <c r="D661" s="80"/>
      <c r="E661" s="80"/>
      <c r="F661" s="80"/>
      <c r="G661" s="80"/>
      <c r="H661" s="80"/>
      <c r="I661" s="80"/>
      <c r="J661" s="80"/>
      <c r="K661" s="80"/>
    </row>
    <row r="662" spans="2:11">
      <c r="B662" s="79"/>
      <c r="C662" s="80"/>
      <c r="D662" s="80"/>
      <c r="E662" s="80"/>
      <c r="F662" s="80"/>
      <c r="G662" s="80"/>
      <c r="H662" s="80"/>
      <c r="I662" s="80"/>
      <c r="J662" s="80"/>
      <c r="K662" s="80"/>
    </row>
    <row r="663" spans="2:11">
      <c r="B663" s="79"/>
      <c r="C663" s="80"/>
      <c r="D663" s="80"/>
      <c r="E663" s="80"/>
      <c r="F663" s="80"/>
      <c r="G663" s="80"/>
      <c r="H663" s="80"/>
      <c r="I663" s="80"/>
      <c r="J663" s="80"/>
      <c r="K663" s="80"/>
    </row>
    <row r="664" spans="2:11">
      <c r="B664" s="79"/>
      <c r="C664" s="80"/>
      <c r="D664" s="80"/>
      <c r="E664" s="80"/>
      <c r="F664" s="80"/>
      <c r="G664" s="80"/>
      <c r="H664" s="80"/>
      <c r="I664" s="80"/>
      <c r="J664" s="80"/>
      <c r="K664" s="80"/>
    </row>
    <row r="665" spans="2:11">
      <c r="B665" s="79"/>
      <c r="C665" s="80"/>
      <c r="D665" s="80"/>
      <c r="E665" s="80"/>
      <c r="F665" s="80"/>
      <c r="G665" s="80"/>
      <c r="H665" s="80"/>
      <c r="I665" s="80"/>
      <c r="J665" s="80"/>
      <c r="K665" s="80"/>
    </row>
    <row r="666" spans="2:11">
      <c r="B666" s="79"/>
      <c r="C666" s="80"/>
      <c r="D666" s="80"/>
      <c r="E666" s="80"/>
      <c r="F666" s="80"/>
      <c r="G666" s="80"/>
      <c r="H666" s="80"/>
      <c r="I666" s="80"/>
      <c r="J666" s="80"/>
      <c r="K666" s="80"/>
    </row>
    <row r="667" spans="2:11">
      <c r="B667" s="79"/>
      <c r="C667" s="80"/>
      <c r="D667" s="80"/>
      <c r="E667" s="80"/>
      <c r="F667" s="80"/>
      <c r="G667" s="80"/>
      <c r="H667" s="80"/>
      <c r="I667" s="80"/>
      <c r="J667" s="80"/>
      <c r="K667" s="80"/>
    </row>
    <row r="668" spans="2:11">
      <c r="B668" s="79"/>
      <c r="C668" s="80"/>
      <c r="D668" s="80"/>
      <c r="E668" s="80"/>
      <c r="F668" s="80"/>
      <c r="G668" s="80"/>
      <c r="H668" s="80"/>
      <c r="I668" s="80"/>
      <c r="J668" s="80"/>
      <c r="K668" s="80"/>
    </row>
    <row r="669" spans="2:11">
      <c r="B669" s="79"/>
      <c r="C669" s="80"/>
      <c r="D669" s="80"/>
      <c r="E669" s="80"/>
      <c r="F669" s="80"/>
      <c r="G669" s="80"/>
      <c r="H669" s="80"/>
      <c r="I669" s="80"/>
      <c r="J669" s="80"/>
      <c r="K669" s="80"/>
    </row>
    <row r="670" spans="2:11">
      <c r="B670" s="79"/>
      <c r="C670" s="80"/>
      <c r="D670" s="80"/>
      <c r="E670" s="80"/>
      <c r="F670" s="80"/>
      <c r="G670" s="80"/>
      <c r="H670" s="80"/>
      <c r="I670" s="80"/>
      <c r="J670" s="80"/>
      <c r="K670" s="80"/>
    </row>
    <row r="671" spans="2:11">
      <c r="B671" s="79"/>
      <c r="C671" s="80"/>
      <c r="D671" s="80"/>
      <c r="E671" s="80"/>
      <c r="F671" s="80"/>
      <c r="G671" s="80"/>
      <c r="H671" s="80"/>
      <c r="I671" s="80"/>
      <c r="J671" s="80"/>
      <c r="K671" s="80"/>
    </row>
    <row r="672" spans="2:11">
      <c r="B672" s="79"/>
      <c r="C672" s="80"/>
      <c r="D672" s="80"/>
      <c r="E672" s="80"/>
      <c r="F672" s="80"/>
      <c r="G672" s="80"/>
      <c r="H672" s="80"/>
      <c r="I672" s="80"/>
      <c r="J672" s="80"/>
      <c r="K672" s="80"/>
    </row>
    <row r="673" spans="2:11">
      <c r="B673" s="79"/>
      <c r="C673" s="80"/>
      <c r="D673" s="80"/>
      <c r="E673" s="80"/>
      <c r="F673" s="80"/>
      <c r="G673" s="80"/>
      <c r="H673" s="80"/>
      <c r="I673" s="80"/>
      <c r="J673" s="80"/>
      <c r="K673" s="80"/>
    </row>
    <row r="674" spans="2:11">
      <c r="B674" s="79"/>
      <c r="C674" s="80"/>
      <c r="D674" s="80"/>
      <c r="E674" s="80"/>
      <c r="F674" s="80"/>
      <c r="G674" s="80"/>
      <c r="H674" s="80"/>
      <c r="I674" s="80"/>
      <c r="J674" s="80"/>
      <c r="K674" s="80"/>
    </row>
    <row r="675" spans="2:11">
      <c r="B675" s="79"/>
      <c r="C675" s="80"/>
      <c r="D675" s="80"/>
      <c r="E675" s="80"/>
      <c r="F675" s="80"/>
      <c r="G675" s="80"/>
      <c r="H675" s="80"/>
      <c r="I675" s="80"/>
      <c r="J675" s="80"/>
      <c r="K675" s="80"/>
    </row>
    <row r="676" spans="2:11">
      <c r="B676" s="79"/>
      <c r="C676" s="80"/>
      <c r="D676" s="80"/>
      <c r="E676" s="80"/>
      <c r="F676" s="80"/>
      <c r="G676" s="80"/>
      <c r="H676" s="80"/>
      <c r="I676" s="80"/>
      <c r="J676" s="80"/>
      <c r="K676" s="80"/>
    </row>
    <row r="677" spans="2:11">
      <c r="B677" s="79"/>
      <c r="C677" s="80"/>
      <c r="D677" s="80"/>
      <c r="E677" s="80"/>
      <c r="F677" s="80"/>
      <c r="G677" s="80"/>
      <c r="H677" s="80"/>
      <c r="I677" s="80"/>
      <c r="J677" s="80"/>
      <c r="K677" s="80"/>
    </row>
    <row r="678" spans="2:11">
      <c r="B678" s="79"/>
      <c r="C678" s="80"/>
      <c r="D678" s="80"/>
      <c r="E678" s="80"/>
      <c r="F678" s="80"/>
      <c r="G678" s="80"/>
      <c r="H678" s="80"/>
      <c r="I678" s="80"/>
      <c r="J678" s="80"/>
      <c r="K678" s="80"/>
    </row>
    <row r="679" spans="2:11">
      <c r="B679" s="79"/>
      <c r="C679" s="80"/>
      <c r="D679" s="80"/>
      <c r="E679" s="80"/>
      <c r="F679" s="80"/>
      <c r="G679" s="80"/>
      <c r="H679" s="80"/>
      <c r="I679" s="80"/>
      <c r="J679" s="80"/>
      <c r="K679" s="80"/>
    </row>
    <row r="680" spans="2:11">
      <c r="B680" s="79"/>
      <c r="C680" s="80"/>
      <c r="D680" s="80"/>
      <c r="E680" s="80"/>
      <c r="F680" s="80"/>
      <c r="G680" s="80"/>
      <c r="H680" s="80"/>
      <c r="I680" s="80"/>
      <c r="J680" s="80"/>
      <c r="K680" s="80"/>
    </row>
    <row r="681" spans="2:11">
      <c r="B681" s="79"/>
      <c r="C681" s="80"/>
      <c r="D681" s="80"/>
      <c r="E681" s="80"/>
      <c r="F681" s="80"/>
      <c r="G681" s="80"/>
      <c r="H681" s="80"/>
      <c r="I681" s="80"/>
      <c r="J681" s="80"/>
      <c r="K681" s="80"/>
    </row>
    <row r="682" spans="2:11">
      <c r="B682" s="79"/>
      <c r="C682" s="80"/>
      <c r="D682" s="80"/>
      <c r="E682" s="80"/>
      <c r="F682" s="80"/>
      <c r="G682" s="80"/>
      <c r="H682" s="80"/>
      <c r="I682" s="80"/>
      <c r="J682" s="80"/>
      <c r="K682" s="80"/>
    </row>
    <row r="683" spans="2:11">
      <c r="B683" s="79"/>
      <c r="C683" s="80"/>
      <c r="D683" s="80"/>
      <c r="E683" s="80"/>
      <c r="F683" s="80"/>
      <c r="G683" s="80"/>
      <c r="H683" s="80"/>
      <c r="I683" s="80"/>
      <c r="J683" s="80"/>
      <c r="K683" s="80"/>
    </row>
    <row r="684" spans="2:11">
      <c r="B684" s="79"/>
      <c r="C684" s="80"/>
      <c r="D684" s="80"/>
      <c r="E684" s="80"/>
      <c r="F684" s="80"/>
      <c r="G684" s="80"/>
      <c r="H684" s="80"/>
      <c r="I684" s="80"/>
      <c r="J684" s="80"/>
      <c r="K684" s="80"/>
    </row>
    <row r="685" spans="2:11">
      <c r="B685" s="79"/>
      <c r="C685" s="80"/>
      <c r="D685" s="80"/>
      <c r="E685" s="80"/>
      <c r="F685" s="80"/>
      <c r="G685" s="80"/>
      <c r="H685" s="80"/>
      <c r="I685" s="80"/>
      <c r="J685" s="80"/>
      <c r="K685" s="80"/>
    </row>
    <row r="686" spans="2:11">
      <c r="B686" s="79"/>
      <c r="C686" s="80"/>
      <c r="D686" s="80"/>
      <c r="E686" s="80"/>
      <c r="F686" s="80"/>
      <c r="G686" s="80"/>
      <c r="H686" s="80"/>
      <c r="I686" s="80"/>
      <c r="J686" s="80"/>
      <c r="K686" s="80"/>
    </row>
    <row r="687" spans="2:11">
      <c r="B687" s="79"/>
      <c r="C687" s="80"/>
      <c r="D687" s="80"/>
      <c r="E687" s="80"/>
      <c r="F687" s="80"/>
      <c r="G687" s="80"/>
      <c r="H687" s="80"/>
      <c r="I687" s="80"/>
      <c r="J687" s="80"/>
      <c r="K687" s="80"/>
    </row>
    <row r="688" spans="2:11">
      <c r="B688" s="79"/>
      <c r="C688" s="80"/>
      <c r="D688" s="80"/>
      <c r="E688" s="80"/>
      <c r="F688" s="80"/>
      <c r="G688" s="80"/>
      <c r="H688" s="80"/>
      <c r="I688" s="80"/>
      <c r="J688" s="80"/>
      <c r="K688" s="80"/>
    </row>
    <row r="689" spans="2:11">
      <c r="B689" s="79"/>
      <c r="C689" s="80"/>
      <c r="D689" s="80"/>
      <c r="E689" s="80"/>
      <c r="F689" s="80"/>
      <c r="G689" s="80"/>
      <c r="H689" s="80"/>
      <c r="I689" s="80"/>
      <c r="J689" s="80"/>
      <c r="K689" s="80"/>
    </row>
    <row r="690" spans="2:11">
      <c r="B690" s="79"/>
      <c r="C690" s="80"/>
      <c r="D690" s="80"/>
      <c r="E690" s="80"/>
      <c r="F690" s="80"/>
      <c r="G690" s="80"/>
      <c r="H690" s="80"/>
      <c r="I690" s="80"/>
      <c r="J690" s="80"/>
      <c r="K690" s="80"/>
    </row>
    <row r="691" spans="2:11">
      <c r="B691" s="79"/>
      <c r="C691" s="80"/>
      <c r="D691" s="80"/>
      <c r="E691" s="80"/>
      <c r="F691" s="80"/>
      <c r="G691" s="80"/>
      <c r="H691" s="80"/>
      <c r="I691" s="80"/>
      <c r="J691" s="80"/>
      <c r="K691" s="80"/>
    </row>
    <row r="692" spans="2:11">
      <c r="B692" s="79"/>
      <c r="C692" s="80"/>
      <c r="D692" s="80"/>
      <c r="E692" s="80"/>
      <c r="F692" s="80"/>
      <c r="G692" s="80"/>
      <c r="H692" s="80"/>
      <c r="I692" s="80"/>
      <c r="J692" s="80"/>
      <c r="K692" s="80"/>
    </row>
    <row r="693" spans="2:11">
      <c r="B693" s="79"/>
      <c r="C693" s="80"/>
      <c r="D693" s="80"/>
      <c r="E693" s="80"/>
      <c r="F693" s="80"/>
      <c r="G693" s="80"/>
      <c r="H693" s="80"/>
      <c r="I693" s="80"/>
      <c r="J693" s="80"/>
      <c r="K693" s="80"/>
    </row>
    <row r="694" spans="2:11">
      <c r="B694" s="79"/>
      <c r="C694" s="80"/>
      <c r="D694" s="80"/>
      <c r="E694" s="80"/>
      <c r="F694" s="80"/>
      <c r="G694" s="80"/>
      <c r="H694" s="80"/>
      <c r="I694" s="80"/>
      <c r="J694" s="80"/>
      <c r="K694" s="80"/>
    </row>
    <row r="695" spans="2:11">
      <c r="B695" s="79"/>
      <c r="C695" s="80"/>
      <c r="D695" s="80"/>
      <c r="E695" s="80"/>
      <c r="F695" s="80"/>
      <c r="G695" s="80"/>
      <c r="H695" s="80"/>
      <c r="I695" s="80"/>
      <c r="J695" s="80"/>
      <c r="K695" s="80"/>
    </row>
    <row r="696" spans="2:11">
      <c r="B696" s="79"/>
      <c r="C696" s="80"/>
      <c r="D696" s="80"/>
      <c r="E696" s="80"/>
      <c r="F696" s="80"/>
      <c r="G696" s="80"/>
      <c r="H696" s="80"/>
      <c r="I696" s="80"/>
      <c r="J696" s="80"/>
      <c r="K696" s="80"/>
    </row>
    <row r="697" spans="2:11">
      <c r="B697" s="79"/>
      <c r="C697" s="80"/>
      <c r="D697" s="80"/>
      <c r="E697" s="80"/>
      <c r="F697" s="80"/>
      <c r="G697" s="80"/>
      <c r="H697" s="80"/>
      <c r="I697" s="80"/>
      <c r="J697" s="80"/>
      <c r="K697" s="80"/>
    </row>
    <row r="698" spans="2:11">
      <c r="B698" s="79"/>
      <c r="C698" s="80"/>
      <c r="D698" s="80"/>
      <c r="E698" s="80"/>
      <c r="F698" s="80"/>
      <c r="G698" s="80"/>
      <c r="H698" s="80"/>
      <c r="I698" s="80"/>
      <c r="J698" s="80"/>
      <c r="K698" s="80"/>
    </row>
    <row r="699" spans="2:11">
      <c r="B699" s="79"/>
      <c r="C699" s="80"/>
      <c r="D699" s="80"/>
      <c r="E699" s="80"/>
      <c r="F699" s="80"/>
      <c r="G699" s="80"/>
      <c r="H699" s="80"/>
      <c r="I699" s="80"/>
      <c r="J699" s="80"/>
      <c r="K699" s="80"/>
    </row>
    <row r="700" spans="2:11">
      <c r="B700" s="79"/>
      <c r="C700" s="80"/>
      <c r="D700" s="80"/>
      <c r="E700" s="80"/>
      <c r="F700" s="80"/>
      <c r="G700" s="80"/>
      <c r="H700" s="80"/>
      <c r="I700" s="80"/>
      <c r="J700" s="80"/>
      <c r="K700" s="80"/>
    </row>
    <row r="701" spans="2:11">
      <c r="B701" s="79"/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2:11">
      <c r="B702" s="79"/>
      <c r="C702" s="80"/>
      <c r="D702" s="80"/>
      <c r="E702" s="80"/>
      <c r="F702" s="80"/>
      <c r="G702" s="80"/>
      <c r="H702" s="80"/>
      <c r="I702" s="80"/>
      <c r="J702" s="80"/>
      <c r="K702" s="80"/>
    </row>
    <row r="703" spans="2:11">
      <c r="B703" s="79"/>
      <c r="C703" s="80"/>
      <c r="D703" s="80"/>
      <c r="E703" s="80"/>
      <c r="F703" s="80"/>
      <c r="G703" s="80"/>
      <c r="H703" s="80"/>
      <c r="I703" s="80"/>
      <c r="J703" s="80"/>
      <c r="K703" s="80"/>
    </row>
    <row r="704" spans="2:11">
      <c r="B704" s="79"/>
      <c r="C704" s="80"/>
      <c r="D704" s="80"/>
      <c r="E704" s="80"/>
      <c r="F704" s="80"/>
      <c r="G704" s="80"/>
      <c r="H704" s="80"/>
      <c r="I704" s="80"/>
      <c r="J704" s="80"/>
      <c r="K704" s="80"/>
    </row>
    <row r="705" spans="2:11">
      <c r="B705" s="79"/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2:11">
      <c r="B706" s="79"/>
      <c r="C706" s="80"/>
      <c r="D706" s="80"/>
      <c r="E706" s="80"/>
      <c r="F706" s="80"/>
      <c r="G706" s="80"/>
      <c r="H706" s="80"/>
      <c r="I706" s="80"/>
      <c r="J706" s="80"/>
      <c r="K706" s="80"/>
    </row>
    <row r="707" spans="2:11">
      <c r="B707" s="79"/>
      <c r="C707" s="80"/>
      <c r="D707" s="80"/>
      <c r="E707" s="80"/>
      <c r="F707" s="80"/>
      <c r="G707" s="80"/>
      <c r="H707" s="80"/>
      <c r="I707" s="80"/>
      <c r="J707" s="80"/>
      <c r="K707" s="80"/>
    </row>
    <row r="708" spans="2:11">
      <c r="B708" s="79"/>
      <c r="C708" s="80"/>
      <c r="D708" s="80"/>
      <c r="E708" s="80"/>
      <c r="F708" s="80"/>
      <c r="G708" s="80"/>
      <c r="H708" s="80"/>
      <c r="I708" s="80"/>
      <c r="J708" s="80"/>
      <c r="K708" s="80"/>
    </row>
    <row r="709" spans="2:11">
      <c r="B709" s="79"/>
      <c r="C709" s="80"/>
      <c r="D709" s="80"/>
      <c r="E709" s="80"/>
      <c r="F709" s="80"/>
      <c r="G709" s="80"/>
      <c r="H709" s="80"/>
      <c r="I709" s="80"/>
      <c r="J709" s="80"/>
      <c r="K709" s="80"/>
    </row>
    <row r="710" spans="2:11">
      <c r="B710" s="79"/>
      <c r="C710" s="80"/>
      <c r="D710" s="80"/>
      <c r="E710" s="80"/>
      <c r="F710" s="80"/>
      <c r="G710" s="80"/>
      <c r="H710" s="80"/>
      <c r="I710" s="80"/>
      <c r="J710" s="80"/>
      <c r="K710" s="80"/>
    </row>
    <row r="711" spans="2:11">
      <c r="B711" s="79"/>
      <c r="C711" s="80"/>
      <c r="D711" s="80"/>
      <c r="E711" s="80"/>
      <c r="F711" s="80"/>
      <c r="G711" s="80"/>
      <c r="H711" s="80"/>
      <c r="I711" s="80"/>
      <c r="J711" s="80"/>
      <c r="K711" s="80"/>
    </row>
    <row r="712" spans="2:11">
      <c r="B712" s="79"/>
      <c r="C712" s="80"/>
      <c r="D712" s="80"/>
      <c r="E712" s="80"/>
      <c r="F712" s="80"/>
      <c r="G712" s="80"/>
      <c r="H712" s="80"/>
      <c r="I712" s="80"/>
      <c r="J712" s="80"/>
      <c r="K712" s="80"/>
    </row>
    <row r="713" spans="2:11">
      <c r="B713" s="79"/>
      <c r="C713" s="80"/>
      <c r="D713" s="80"/>
      <c r="E713" s="80"/>
      <c r="F713" s="80"/>
      <c r="G713" s="80"/>
      <c r="H713" s="80"/>
      <c r="I713" s="80"/>
      <c r="J713" s="80"/>
      <c r="K713" s="80"/>
    </row>
    <row r="714" spans="2:11">
      <c r="B714" s="79"/>
      <c r="C714" s="80"/>
      <c r="D714" s="80"/>
      <c r="E714" s="80"/>
      <c r="F714" s="80"/>
      <c r="G714" s="80"/>
      <c r="H714" s="80"/>
      <c r="I714" s="80"/>
      <c r="J714" s="80"/>
      <c r="K714" s="80"/>
    </row>
    <row r="715" spans="2:11">
      <c r="B715" s="79"/>
      <c r="C715" s="80"/>
      <c r="D715" s="80"/>
      <c r="E715" s="80"/>
      <c r="F715" s="80"/>
      <c r="G715" s="80"/>
      <c r="H715" s="80"/>
      <c r="I715" s="80"/>
      <c r="J715" s="80"/>
      <c r="K715" s="80"/>
    </row>
    <row r="716" spans="2:11">
      <c r="B716" s="79"/>
      <c r="C716" s="80"/>
      <c r="D716" s="80"/>
      <c r="E716" s="80"/>
      <c r="F716" s="80"/>
      <c r="G716" s="80"/>
      <c r="H716" s="80"/>
      <c r="I716" s="80"/>
      <c r="J716" s="80"/>
      <c r="K716" s="80"/>
    </row>
    <row r="717" spans="2:11">
      <c r="B717" s="79"/>
      <c r="C717" s="80"/>
      <c r="D717" s="80"/>
      <c r="E717" s="80"/>
      <c r="F717" s="80"/>
      <c r="G717" s="80"/>
      <c r="H717" s="80"/>
      <c r="I717" s="80"/>
      <c r="J717" s="80"/>
      <c r="K717" s="80"/>
    </row>
    <row r="718" spans="2:11">
      <c r="B718" s="79"/>
      <c r="C718" s="80"/>
      <c r="D718" s="80"/>
      <c r="E718" s="80"/>
      <c r="F718" s="80"/>
      <c r="G718" s="80"/>
      <c r="H718" s="80"/>
      <c r="I718" s="80"/>
      <c r="J718" s="80"/>
      <c r="K718" s="80"/>
    </row>
    <row r="719" spans="2:11">
      <c r="B719" s="79"/>
      <c r="C719" s="80"/>
      <c r="D719" s="80"/>
      <c r="E719" s="80"/>
      <c r="F719" s="80"/>
      <c r="G719" s="80"/>
      <c r="H719" s="80"/>
      <c r="I719" s="80"/>
      <c r="J719" s="80"/>
      <c r="K719" s="80"/>
    </row>
    <row r="720" spans="2:11">
      <c r="B720" s="79"/>
      <c r="C720" s="80"/>
      <c r="D720" s="80"/>
      <c r="E720" s="80"/>
      <c r="F720" s="80"/>
      <c r="G720" s="80"/>
      <c r="H720" s="80"/>
      <c r="I720" s="80"/>
      <c r="J720" s="80"/>
      <c r="K720" s="80"/>
    </row>
    <row r="721" spans="2:11">
      <c r="B721" s="79"/>
      <c r="C721" s="80"/>
      <c r="D721" s="80"/>
      <c r="E721" s="80"/>
      <c r="F721" s="80"/>
      <c r="G721" s="80"/>
      <c r="H721" s="80"/>
      <c r="I721" s="80"/>
      <c r="J721" s="80"/>
      <c r="K721" s="80"/>
    </row>
    <row r="722" spans="2:11">
      <c r="B722" s="79"/>
      <c r="C722" s="80"/>
      <c r="D722" s="80"/>
      <c r="E722" s="80"/>
      <c r="F722" s="80"/>
      <c r="G722" s="80"/>
      <c r="H722" s="80"/>
      <c r="I722" s="80"/>
      <c r="J722" s="80"/>
      <c r="K722" s="80"/>
    </row>
    <row r="723" spans="2:11">
      <c r="B723" s="79"/>
      <c r="C723" s="80"/>
      <c r="D723" s="80"/>
      <c r="E723" s="80"/>
      <c r="F723" s="80"/>
      <c r="G723" s="80"/>
      <c r="H723" s="80"/>
      <c r="I723" s="80"/>
      <c r="J723" s="80"/>
      <c r="K723" s="80"/>
    </row>
    <row r="724" spans="2:11">
      <c r="B724" s="79"/>
      <c r="C724" s="80"/>
      <c r="D724" s="80"/>
      <c r="E724" s="80"/>
      <c r="F724" s="80"/>
      <c r="G724" s="80"/>
      <c r="H724" s="80"/>
      <c r="I724" s="80"/>
      <c r="J724" s="80"/>
      <c r="K724" s="80"/>
    </row>
    <row r="725" spans="2:11">
      <c r="B725" s="79"/>
      <c r="C725" s="80"/>
      <c r="D725" s="80"/>
      <c r="E725" s="80"/>
      <c r="F725" s="80"/>
      <c r="G725" s="80"/>
      <c r="H725" s="80"/>
      <c r="I725" s="80"/>
      <c r="J725" s="80"/>
      <c r="K725" s="80"/>
    </row>
    <row r="726" spans="2:11">
      <c r="B726" s="79"/>
      <c r="C726" s="80"/>
      <c r="D726" s="80"/>
      <c r="E726" s="80"/>
      <c r="F726" s="80"/>
      <c r="G726" s="80"/>
      <c r="H726" s="80"/>
      <c r="I726" s="80"/>
      <c r="J726" s="80"/>
      <c r="K726" s="80"/>
    </row>
    <row r="727" spans="2:11">
      <c r="B727" s="79"/>
      <c r="C727" s="80"/>
      <c r="D727" s="80"/>
      <c r="E727" s="80"/>
      <c r="F727" s="80"/>
      <c r="G727" s="80"/>
      <c r="H727" s="80"/>
      <c r="I727" s="80"/>
      <c r="J727" s="80"/>
      <c r="K727" s="80"/>
    </row>
    <row r="728" spans="2:11">
      <c r="B728" s="79"/>
      <c r="C728" s="80"/>
      <c r="D728" s="80"/>
      <c r="E728" s="80"/>
      <c r="F728" s="80"/>
      <c r="G728" s="80"/>
      <c r="H728" s="80"/>
      <c r="I728" s="80"/>
      <c r="J728" s="80"/>
      <c r="K728" s="80"/>
    </row>
    <row r="729" spans="2:11">
      <c r="B729" s="79"/>
      <c r="C729" s="80"/>
      <c r="D729" s="80"/>
      <c r="E729" s="80"/>
      <c r="F729" s="80"/>
      <c r="G729" s="80"/>
      <c r="H729" s="80"/>
      <c r="I729" s="80"/>
      <c r="J729" s="80"/>
      <c r="K729" s="80"/>
    </row>
    <row r="730" spans="2:11">
      <c r="B730" s="79"/>
      <c r="C730" s="80"/>
      <c r="D730" s="80"/>
      <c r="E730" s="80"/>
      <c r="F730" s="80"/>
      <c r="G730" s="80"/>
      <c r="H730" s="80"/>
      <c r="I730" s="80"/>
      <c r="J730" s="80"/>
      <c r="K730" s="80"/>
    </row>
    <row r="731" spans="2:11">
      <c r="B731" s="79"/>
      <c r="C731" s="80"/>
      <c r="D731" s="80"/>
      <c r="E731" s="80"/>
      <c r="F731" s="80"/>
      <c r="G731" s="80"/>
      <c r="H731" s="80"/>
      <c r="I731" s="80"/>
      <c r="J731" s="80"/>
      <c r="K731" s="80"/>
    </row>
    <row r="732" spans="2:11">
      <c r="B732" s="79"/>
      <c r="C732" s="80"/>
      <c r="D732" s="80"/>
      <c r="E732" s="80"/>
      <c r="F732" s="80"/>
      <c r="G732" s="80"/>
      <c r="H732" s="80"/>
      <c r="I732" s="80"/>
      <c r="J732" s="80"/>
      <c r="K732" s="80"/>
    </row>
    <row r="733" spans="2:11">
      <c r="B733" s="79"/>
      <c r="C733" s="80"/>
      <c r="D733" s="80"/>
      <c r="E733" s="80"/>
      <c r="F733" s="80"/>
      <c r="G733" s="80"/>
      <c r="H733" s="80"/>
      <c r="I733" s="80"/>
      <c r="J733" s="80"/>
      <c r="K733" s="80"/>
    </row>
    <row r="734" spans="2:11">
      <c r="B734" s="79"/>
      <c r="C734" s="80"/>
      <c r="D734" s="80"/>
      <c r="E734" s="80"/>
      <c r="F734" s="80"/>
      <c r="G734" s="80"/>
      <c r="H734" s="80"/>
      <c r="I734" s="80"/>
      <c r="J734" s="80"/>
      <c r="K734" s="80"/>
    </row>
    <row r="735" spans="2:11">
      <c r="B735" s="79"/>
      <c r="C735" s="80"/>
      <c r="D735" s="80"/>
      <c r="E735" s="80"/>
      <c r="F735" s="80"/>
      <c r="G735" s="80"/>
      <c r="H735" s="80"/>
      <c r="I735" s="80"/>
      <c r="J735" s="80"/>
      <c r="K735" s="80"/>
    </row>
    <row r="736" spans="2:11">
      <c r="B736" s="79"/>
      <c r="C736" s="80"/>
      <c r="D736" s="80"/>
      <c r="E736" s="80"/>
      <c r="F736" s="80"/>
      <c r="G736" s="80"/>
      <c r="H736" s="80"/>
      <c r="I736" s="80"/>
      <c r="J736" s="80"/>
      <c r="K736" s="80"/>
    </row>
    <row r="737" spans="2:11">
      <c r="B737" s="79"/>
      <c r="C737" s="80"/>
      <c r="D737" s="80"/>
      <c r="E737" s="80"/>
      <c r="F737" s="80"/>
      <c r="G737" s="80"/>
      <c r="H737" s="80"/>
      <c r="I737" s="80"/>
      <c r="J737" s="80"/>
      <c r="K737" s="80"/>
    </row>
    <row r="738" spans="2:11">
      <c r="B738" s="79"/>
      <c r="C738" s="80"/>
      <c r="D738" s="80"/>
      <c r="E738" s="80"/>
      <c r="F738" s="80"/>
      <c r="G738" s="80"/>
      <c r="H738" s="80"/>
      <c r="I738" s="80"/>
      <c r="J738" s="80"/>
      <c r="K738" s="80"/>
    </row>
    <row r="739" spans="2:11">
      <c r="B739" s="79"/>
      <c r="C739" s="80"/>
      <c r="D739" s="80"/>
      <c r="E739" s="80"/>
      <c r="F739" s="80"/>
      <c r="G739" s="80"/>
      <c r="H739" s="80"/>
      <c r="I739" s="80"/>
      <c r="J739" s="80"/>
      <c r="K739" s="80"/>
    </row>
    <row r="740" spans="2:11">
      <c r="B740" s="79"/>
      <c r="C740" s="80"/>
      <c r="D740" s="80"/>
      <c r="E740" s="80"/>
      <c r="F740" s="80"/>
      <c r="G740" s="80"/>
      <c r="H740" s="80"/>
      <c r="I740" s="80"/>
      <c r="J740" s="80"/>
      <c r="K740" s="80"/>
    </row>
    <row r="741" spans="2:11">
      <c r="B741" s="79"/>
      <c r="C741" s="80"/>
      <c r="D741" s="80"/>
      <c r="E741" s="80"/>
      <c r="F741" s="80"/>
      <c r="G741" s="80"/>
      <c r="H741" s="80"/>
      <c r="I741" s="80"/>
      <c r="J741" s="80"/>
      <c r="K741" s="80"/>
    </row>
    <row r="742" spans="2:11">
      <c r="B742" s="79"/>
      <c r="C742" s="80"/>
      <c r="D742" s="80"/>
      <c r="E742" s="80"/>
      <c r="F742" s="80"/>
      <c r="G742" s="80"/>
      <c r="H742" s="80"/>
      <c r="I742" s="80"/>
      <c r="J742" s="80"/>
      <c r="K742" s="80"/>
    </row>
    <row r="743" spans="2:11">
      <c r="B743" s="79"/>
      <c r="C743" s="80"/>
      <c r="D743" s="80"/>
      <c r="E743" s="80"/>
      <c r="F743" s="80"/>
      <c r="G743" s="80"/>
      <c r="H743" s="80"/>
      <c r="I743" s="80"/>
      <c r="J743" s="80"/>
      <c r="K743" s="80"/>
    </row>
    <row r="744" spans="2:11">
      <c r="B744" s="79"/>
      <c r="C744" s="80"/>
      <c r="D744" s="80"/>
      <c r="E744" s="80"/>
      <c r="F744" s="80"/>
      <c r="G744" s="80"/>
      <c r="H744" s="80"/>
      <c r="I744" s="80"/>
      <c r="J744" s="80"/>
      <c r="K744" s="80"/>
    </row>
    <row r="745" spans="2:11">
      <c r="B745" s="79"/>
      <c r="C745" s="80"/>
      <c r="D745" s="80"/>
      <c r="E745" s="80"/>
      <c r="F745" s="80"/>
      <c r="G745" s="80"/>
      <c r="H745" s="80"/>
      <c r="I745" s="80"/>
      <c r="J745" s="80"/>
      <c r="K745" s="80"/>
    </row>
    <row r="746" spans="2:11">
      <c r="B746" s="79"/>
      <c r="C746" s="80"/>
      <c r="D746" s="80"/>
      <c r="E746" s="80"/>
      <c r="F746" s="80"/>
      <c r="G746" s="80"/>
      <c r="H746" s="80"/>
      <c r="I746" s="80"/>
      <c r="J746" s="80"/>
      <c r="K746" s="80"/>
    </row>
    <row r="747" spans="2:11">
      <c r="B747" s="79"/>
      <c r="C747" s="80"/>
      <c r="D747" s="80"/>
      <c r="E747" s="80"/>
      <c r="F747" s="80"/>
      <c r="G747" s="80"/>
      <c r="H747" s="80"/>
      <c r="I747" s="80"/>
      <c r="J747" s="80"/>
      <c r="K747" s="80"/>
    </row>
    <row r="748" spans="2:11">
      <c r="B748" s="79"/>
      <c r="C748" s="80"/>
      <c r="D748" s="80"/>
      <c r="E748" s="80"/>
      <c r="F748" s="80"/>
      <c r="G748" s="80"/>
      <c r="H748" s="80"/>
      <c r="I748" s="80"/>
      <c r="J748" s="80"/>
      <c r="K748" s="80"/>
    </row>
    <row r="749" spans="2:11">
      <c r="B749" s="79"/>
      <c r="C749" s="80"/>
      <c r="D749" s="80"/>
      <c r="E749" s="80"/>
      <c r="F749" s="80"/>
      <c r="G749" s="80"/>
      <c r="H749" s="80"/>
      <c r="I749" s="80"/>
      <c r="J749" s="80"/>
      <c r="K749" s="80"/>
    </row>
    <row r="750" spans="2:11">
      <c r="B750" s="79"/>
      <c r="C750" s="80"/>
      <c r="D750" s="80"/>
      <c r="E750" s="80"/>
      <c r="F750" s="80"/>
      <c r="G750" s="80"/>
      <c r="H750" s="80"/>
      <c r="I750" s="80"/>
      <c r="J750" s="80"/>
      <c r="K750" s="80"/>
    </row>
    <row r="751" spans="2:11">
      <c r="B751" s="79"/>
      <c r="C751" s="80"/>
      <c r="D751" s="80"/>
      <c r="E751" s="80"/>
      <c r="F751" s="80"/>
      <c r="G751" s="80"/>
      <c r="H751" s="80"/>
      <c r="I751" s="80"/>
      <c r="J751" s="80"/>
      <c r="K751" s="80"/>
    </row>
    <row r="752" spans="2:11">
      <c r="B752" s="79"/>
      <c r="C752" s="80"/>
      <c r="D752" s="80"/>
      <c r="E752" s="80"/>
      <c r="F752" s="80"/>
      <c r="G752" s="80"/>
      <c r="H752" s="80"/>
      <c r="I752" s="80"/>
      <c r="J752" s="80"/>
      <c r="K752" s="80"/>
    </row>
    <row r="753" spans="2:11">
      <c r="B753" s="79"/>
      <c r="C753" s="80"/>
      <c r="D753" s="80"/>
      <c r="E753" s="80"/>
      <c r="F753" s="80"/>
      <c r="G753" s="80"/>
      <c r="H753" s="80"/>
      <c r="I753" s="80"/>
      <c r="J753" s="80"/>
      <c r="K753" s="80"/>
    </row>
    <row r="754" spans="2:11">
      <c r="B754" s="79"/>
      <c r="C754" s="80"/>
      <c r="D754" s="80"/>
      <c r="E754" s="80"/>
      <c r="F754" s="80"/>
      <c r="G754" s="80"/>
      <c r="H754" s="80"/>
      <c r="I754" s="80"/>
      <c r="J754" s="80"/>
      <c r="K754" s="80"/>
    </row>
    <row r="755" spans="2:11">
      <c r="B755" s="79"/>
      <c r="C755" s="80"/>
      <c r="D755" s="80"/>
      <c r="E755" s="80"/>
      <c r="F755" s="80"/>
      <c r="G755" s="80"/>
      <c r="H755" s="80"/>
      <c r="I755" s="80"/>
      <c r="J755" s="80"/>
      <c r="K755" s="80"/>
    </row>
    <row r="756" spans="2:11">
      <c r="B756" s="79"/>
      <c r="C756" s="80"/>
      <c r="D756" s="80"/>
      <c r="E756" s="80"/>
      <c r="F756" s="80"/>
      <c r="G756" s="80"/>
      <c r="H756" s="80"/>
      <c r="I756" s="80"/>
      <c r="J756" s="80"/>
      <c r="K756" s="80"/>
    </row>
    <row r="757" spans="2:11">
      <c r="B757" s="79"/>
      <c r="C757" s="80"/>
      <c r="D757" s="80"/>
      <c r="E757" s="80"/>
      <c r="F757" s="80"/>
      <c r="G757" s="80"/>
      <c r="H757" s="80"/>
      <c r="I757" s="80"/>
      <c r="J757" s="80"/>
      <c r="K757" s="80"/>
    </row>
    <row r="758" spans="2:11">
      <c r="B758" s="79"/>
      <c r="C758" s="80"/>
      <c r="D758" s="80"/>
      <c r="E758" s="80"/>
      <c r="F758" s="80"/>
      <c r="G758" s="80"/>
      <c r="H758" s="80"/>
      <c r="I758" s="80"/>
      <c r="J758" s="80"/>
      <c r="K758" s="80"/>
    </row>
    <row r="759" spans="2:11">
      <c r="B759" s="79"/>
      <c r="C759" s="80"/>
      <c r="D759" s="80"/>
      <c r="E759" s="80"/>
      <c r="F759" s="80"/>
      <c r="G759" s="80"/>
      <c r="H759" s="80"/>
      <c r="I759" s="80"/>
      <c r="J759" s="80"/>
      <c r="K759" s="80"/>
    </row>
    <row r="760" spans="2:11">
      <c r="B760" s="79"/>
      <c r="C760" s="80"/>
      <c r="D760" s="80"/>
      <c r="E760" s="80"/>
      <c r="F760" s="80"/>
      <c r="G760" s="80"/>
      <c r="H760" s="80"/>
      <c r="I760" s="80"/>
      <c r="J760" s="80"/>
      <c r="K760" s="80"/>
    </row>
    <row r="761" spans="2:11">
      <c r="B761" s="79"/>
      <c r="C761" s="80"/>
      <c r="D761" s="80"/>
      <c r="E761" s="80"/>
      <c r="F761" s="80"/>
      <c r="G761" s="80"/>
      <c r="H761" s="80"/>
      <c r="I761" s="80"/>
      <c r="J761" s="80"/>
      <c r="K761" s="80"/>
    </row>
    <row r="762" spans="2:11">
      <c r="B762" s="79"/>
      <c r="C762" s="80"/>
      <c r="D762" s="80"/>
      <c r="E762" s="80"/>
      <c r="F762" s="80"/>
      <c r="G762" s="80"/>
      <c r="H762" s="80"/>
      <c r="I762" s="80"/>
      <c r="J762" s="80"/>
      <c r="K762" s="80"/>
    </row>
    <row r="763" spans="2:11">
      <c r="B763" s="79"/>
      <c r="C763" s="80"/>
      <c r="D763" s="80"/>
      <c r="E763" s="80"/>
      <c r="F763" s="80"/>
      <c r="G763" s="80"/>
      <c r="H763" s="80"/>
      <c r="I763" s="80"/>
      <c r="J763" s="80"/>
      <c r="K763" s="80"/>
    </row>
    <row r="764" spans="2:11">
      <c r="B764" s="79"/>
      <c r="C764" s="80"/>
      <c r="D764" s="80"/>
      <c r="E764" s="80"/>
      <c r="F764" s="80"/>
      <c r="G764" s="80"/>
      <c r="H764" s="80"/>
      <c r="I764" s="80"/>
      <c r="J764" s="80"/>
      <c r="K764" s="80"/>
    </row>
    <row r="765" spans="2:11">
      <c r="B765" s="79"/>
      <c r="C765" s="80"/>
      <c r="D765" s="80"/>
      <c r="E765" s="80"/>
      <c r="F765" s="80"/>
      <c r="G765" s="80"/>
      <c r="H765" s="80"/>
      <c r="I765" s="80"/>
      <c r="J765" s="80"/>
      <c r="K765" s="80"/>
    </row>
    <row r="766" spans="2:11">
      <c r="B766" s="79"/>
      <c r="C766" s="80"/>
      <c r="D766" s="80"/>
      <c r="E766" s="80"/>
      <c r="F766" s="80"/>
      <c r="G766" s="80"/>
      <c r="H766" s="80"/>
      <c r="I766" s="80"/>
      <c r="J766" s="80"/>
      <c r="K766" s="80"/>
    </row>
    <row r="767" spans="2:11">
      <c r="B767" s="79"/>
      <c r="C767" s="80"/>
      <c r="D767" s="80"/>
      <c r="E767" s="80"/>
      <c r="F767" s="80"/>
      <c r="G767" s="80"/>
      <c r="H767" s="80"/>
      <c r="I767" s="80"/>
      <c r="J767" s="80"/>
      <c r="K767" s="80"/>
    </row>
    <row r="768" spans="2:11">
      <c r="B768" s="79"/>
      <c r="C768" s="80"/>
      <c r="D768" s="80"/>
      <c r="E768" s="80"/>
      <c r="F768" s="80"/>
      <c r="G768" s="80"/>
      <c r="H768" s="80"/>
      <c r="I768" s="80"/>
      <c r="J768" s="80"/>
      <c r="K768" s="80"/>
    </row>
    <row r="769" spans="2:11">
      <c r="B769" s="79"/>
      <c r="C769" s="80"/>
      <c r="D769" s="80"/>
      <c r="E769" s="80"/>
      <c r="F769" s="80"/>
      <c r="G769" s="80"/>
      <c r="H769" s="80"/>
      <c r="I769" s="80"/>
      <c r="J769" s="80"/>
      <c r="K769" s="80"/>
    </row>
    <row r="770" spans="2:11">
      <c r="B770" s="79"/>
      <c r="C770" s="80"/>
      <c r="D770" s="80"/>
      <c r="E770" s="80"/>
      <c r="F770" s="80"/>
      <c r="G770" s="80"/>
      <c r="H770" s="80"/>
      <c r="I770" s="80"/>
      <c r="J770" s="80"/>
      <c r="K770" s="80"/>
    </row>
    <row r="771" spans="2:11">
      <c r="B771" s="79"/>
      <c r="C771" s="80"/>
      <c r="D771" s="80"/>
      <c r="E771" s="80"/>
      <c r="F771" s="80"/>
      <c r="G771" s="80"/>
      <c r="H771" s="80"/>
      <c r="I771" s="80"/>
      <c r="J771" s="80"/>
      <c r="K771" s="80"/>
    </row>
    <row r="772" spans="2:11">
      <c r="B772" s="79"/>
      <c r="C772" s="80"/>
      <c r="D772" s="80"/>
      <c r="E772" s="80"/>
      <c r="F772" s="80"/>
      <c r="G772" s="80"/>
      <c r="H772" s="80"/>
      <c r="I772" s="80"/>
      <c r="J772" s="80"/>
      <c r="K772" s="80"/>
    </row>
    <row r="773" spans="2:11">
      <c r="B773" s="79"/>
      <c r="C773" s="80"/>
      <c r="D773" s="80"/>
      <c r="E773" s="80"/>
      <c r="F773" s="80"/>
      <c r="G773" s="80"/>
      <c r="H773" s="80"/>
      <c r="I773" s="80"/>
      <c r="J773" s="80"/>
      <c r="K773" s="80"/>
    </row>
    <row r="774" spans="2:11">
      <c r="B774" s="79"/>
      <c r="C774" s="80"/>
      <c r="D774" s="80"/>
      <c r="E774" s="80"/>
      <c r="F774" s="80"/>
      <c r="G774" s="80"/>
      <c r="H774" s="80"/>
      <c r="I774" s="80"/>
      <c r="J774" s="80"/>
      <c r="K774" s="80"/>
    </row>
    <row r="775" spans="2:11">
      <c r="B775" s="79"/>
      <c r="C775" s="80"/>
      <c r="D775" s="80"/>
      <c r="E775" s="80"/>
      <c r="F775" s="80"/>
      <c r="G775" s="80"/>
      <c r="H775" s="80"/>
      <c r="I775" s="80"/>
      <c r="J775" s="80"/>
      <c r="K775" s="80"/>
    </row>
    <row r="776" spans="2:11">
      <c r="B776" s="79"/>
      <c r="C776" s="80"/>
      <c r="D776" s="80"/>
      <c r="E776" s="80"/>
      <c r="F776" s="80"/>
      <c r="G776" s="80"/>
      <c r="H776" s="80"/>
      <c r="I776" s="80"/>
      <c r="J776" s="80"/>
      <c r="K776" s="80"/>
    </row>
    <row r="777" spans="2:11">
      <c r="B777" s="79"/>
      <c r="C777" s="80"/>
      <c r="D777" s="80"/>
      <c r="E777" s="80"/>
      <c r="F777" s="80"/>
      <c r="G777" s="80"/>
      <c r="H777" s="80"/>
      <c r="I777" s="80"/>
      <c r="J777" s="80"/>
      <c r="K777" s="80"/>
    </row>
    <row r="778" spans="2:11">
      <c r="B778" s="79"/>
      <c r="C778" s="80"/>
      <c r="D778" s="80"/>
      <c r="E778" s="80"/>
      <c r="F778" s="80"/>
      <c r="G778" s="80"/>
      <c r="H778" s="80"/>
      <c r="I778" s="80"/>
      <c r="J778" s="80"/>
      <c r="K778" s="80"/>
    </row>
    <row r="779" spans="2:11">
      <c r="B779" s="79"/>
      <c r="C779" s="80"/>
      <c r="D779" s="80"/>
      <c r="E779" s="80"/>
      <c r="F779" s="80"/>
      <c r="G779" s="80"/>
      <c r="H779" s="80"/>
      <c r="I779" s="80"/>
      <c r="J779" s="80"/>
      <c r="K779" s="80"/>
    </row>
    <row r="780" spans="2:11">
      <c r="B780" s="79"/>
      <c r="C780" s="80"/>
      <c r="D780" s="80"/>
      <c r="E780" s="80"/>
      <c r="F780" s="80"/>
      <c r="G780" s="80"/>
      <c r="H780" s="80"/>
      <c r="I780" s="80"/>
      <c r="J780" s="80"/>
      <c r="K780" s="80"/>
    </row>
    <row r="781" spans="2:11">
      <c r="B781" s="79"/>
      <c r="C781" s="80"/>
      <c r="D781" s="80"/>
      <c r="E781" s="80"/>
      <c r="F781" s="80"/>
      <c r="G781" s="80"/>
      <c r="H781" s="80"/>
      <c r="I781" s="80"/>
      <c r="J781" s="80"/>
      <c r="K781" s="80"/>
    </row>
    <row r="782" spans="2:11">
      <c r="B782" s="79"/>
      <c r="C782" s="80"/>
      <c r="D782" s="80"/>
      <c r="E782" s="80"/>
      <c r="F782" s="80"/>
      <c r="G782" s="80"/>
      <c r="H782" s="80"/>
      <c r="I782" s="80"/>
      <c r="J782" s="80"/>
      <c r="K782" s="80"/>
    </row>
    <row r="783" spans="2:11">
      <c r="B783" s="79"/>
      <c r="C783" s="80"/>
      <c r="D783" s="80"/>
      <c r="E783" s="80"/>
      <c r="F783" s="80"/>
      <c r="G783" s="80"/>
      <c r="H783" s="80"/>
      <c r="I783" s="80"/>
      <c r="J783" s="80"/>
      <c r="K783" s="80"/>
    </row>
    <row r="784" spans="2:11">
      <c r="B784" s="79"/>
      <c r="C784" s="80"/>
      <c r="D784" s="80"/>
      <c r="E784" s="80"/>
      <c r="F784" s="80"/>
      <c r="G784" s="80"/>
      <c r="H784" s="80"/>
      <c r="I784" s="80"/>
      <c r="J784" s="80"/>
      <c r="K784" s="80"/>
    </row>
    <row r="785" spans="2:11">
      <c r="B785" s="79"/>
      <c r="C785" s="80"/>
      <c r="D785" s="80"/>
      <c r="E785" s="80"/>
      <c r="F785" s="80"/>
      <c r="G785" s="80"/>
      <c r="H785" s="80"/>
      <c r="I785" s="80"/>
      <c r="J785" s="80"/>
      <c r="K785" s="80"/>
    </row>
    <row r="786" spans="2:11">
      <c r="B786" s="79"/>
      <c r="C786" s="80"/>
      <c r="D786" s="80"/>
      <c r="E786" s="80"/>
      <c r="F786" s="80"/>
      <c r="G786" s="80"/>
      <c r="H786" s="80"/>
      <c r="I786" s="80"/>
      <c r="J786" s="80"/>
      <c r="K786" s="80"/>
    </row>
    <row r="787" spans="2:11">
      <c r="B787" s="79"/>
      <c r="C787" s="80"/>
      <c r="D787" s="80"/>
      <c r="E787" s="80"/>
      <c r="F787" s="80"/>
      <c r="G787" s="80"/>
      <c r="H787" s="80"/>
      <c r="I787" s="80"/>
      <c r="J787" s="80"/>
      <c r="K787" s="80"/>
    </row>
    <row r="788" spans="2:11">
      <c r="B788" s="79"/>
      <c r="C788" s="80"/>
      <c r="D788" s="80"/>
      <c r="E788" s="80"/>
      <c r="F788" s="80"/>
      <c r="G788" s="80"/>
      <c r="H788" s="80"/>
      <c r="I788" s="80"/>
      <c r="J788" s="80"/>
      <c r="K788" s="80"/>
    </row>
    <row r="789" spans="2:11">
      <c r="B789" s="79"/>
      <c r="C789" s="80"/>
      <c r="D789" s="80"/>
      <c r="E789" s="80"/>
      <c r="F789" s="80"/>
      <c r="G789" s="80"/>
      <c r="H789" s="80"/>
      <c r="I789" s="80"/>
      <c r="J789" s="80"/>
      <c r="K789" s="80"/>
    </row>
    <row r="790" spans="2:11">
      <c r="B790" s="79"/>
      <c r="C790" s="80"/>
      <c r="D790" s="80"/>
      <c r="E790" s="80"/>
      <c r="F790" s="80"/>
      <c r="G790" s="80"/>
      <c r="H790" s="80"/>
      <c r="I790" s="80"/>
      <c r="J790" s="80"/>
      <c r="K790" s="80"/>
    </row>
    <row r="791" spans="2:11">
      <c r="B791" s="79"/>
      <c r="C791" s="80"/>
      <c r="D791" s="80"/>
      <c r="E791" s="80"/>
      <c r="F791" s="80"/>
      <c r="G791" s="80"/>
      <c r="H791" s="80"/>
      <c r="I791" s="80"/>
      <c r="J791" s="80"/>
      <c r="K791" s="80"/>
    </row>
    <row r="792" spans="2:11">
      <c r="B792" s="79"/>
      <c r="C792" s="80"/>
      <c r="D792" s="80"/>
      <c r="E792" s="80"/>
      <c r="F792" s="80"/>
      <c r="G792" s="80"/>
      <c r="H792" s="80"/>
      <c r="I792" s="80"/>
      <c r="J792" s="80"/>
      <c r="K792" s="80"/>
    </row>
    <row r="793" spans="2:11">
      <c r="B793" s="79"/>
      <c r="C793" s="80"/>
      <c r="D793" s="80"/>
      <c r="E793" s="80"/>
      <c r="F793" s="80"/>
      <c r="G793" s="80"/>
      <c r="H793" s="80"/>
      <c r="I793" s="80"/>
      <c r="J793" s="80"/>
      <c r="K793" s="80"/>
    </row>
    <row r="794" spans="2:11">
      <c r="B794" s="79"/>
      <c r="C794" s="80"/>
      <c r="D794" s="80"/>
      <c r="E794" s="80"/>
      <c r="F794" s="80"/>
      <c r="G794" s="80"/>
      <c r="H794" s="80"/>
      <c r="I794" s="80"/>
      <c r="J794" s="80"/>
      <c r="K794" s="80"/>
    </row>
    <row r="795" spans="2:11">
      <c r="B795" s="79"/>
      <c r="C795" s="80"/>
      <c r="D795" s="80"/>
      <c r="E795" s="80"/>
      <c r="F795" s="80"/>
      <c r="G795" s="80"/>
      <c r="H795" s="80"/>
      <c r="I795" s="80"/>
      <c r="J795" s="80"/>
      <c r="K795" s="80"/>
    </row>
    <row r="796" spans="2:11">
      <c r="B796" s="79"/>
      <c r="C796" s="80"/>
      <c r="D796" s="80"/>
      <c r="E796" s="80"/>
      <c r="F796" s="80"/>
      <c r="G796" s="80"/>
      <c r="H796" s="80"/>
      <c r="I796" s="80"/>
      <c r="J796" s="80"/>
      <c r="K796" s="80"/>
    </row>
    <row r="797" spans="2:11">
      <c r="B797" s="79"/>
      <c r="C797" s="80"/>
      <c r="D797" s="80"/>
      <c r="E797" s="80"/>
      <c r="F797" s="80"/>
      <c r="G797" s="80"/>
      <c r="H797" s="80"/>
      <c r="I797" s="80"/>
      <c r="J797" s="80"/>
      <c r="K797" s="80"/>
    </row>
    <row r="798" spans="2:11">
      <c r="B798" s="79"/>
      <c r="C798" s="80"/>
      <c r="D798" s="80"/>
      <c r="E798" s="80"/>
      <c r="F798" s="80"/>
      <c r="G798" s="80"/>
      <c r="H798" s="80"/>
      <c r="I798" s="80"/>
      <c r="J798" s="80"/>
      <c r="K798" s="80"/>
    </row>
    <row r="799" spans="2:11">
      <c r="B799" s="79"/>
      <c r="C799" s="80"/>
      <c r="D799" s="80"/>
      <c r="E799" s="80"/>
      <c r="F799" s="80"/>
      <c r="G799" s="80"/>
      <c r="H799" s="80"/>
      <c r="I799" s="80"/>
      <c r="J799" s="80"/>
      <c r="K799" s="80"/>
    </row>
    <row r="800" spans="2:11">
      <c r="B800" s="79"/>
      <c r="C800" s="80"/>
      <c r="D800" s="80"/>
      <c r="E800" s="80"/>
      <c r="F800" s="80"/>
      <c r="G800" s="80"/>
      <c r="H800" s="80"/>
      <c r="I800" s="80"/>
      <c r="J800" s="80"/>
      <c r="K800" s="80"/>
    </row>
    <row r="801" spans="2:11">
      <c r="B801" s="79"/>
      <c r="C801" s="80"/>
      <c r="D801" s="80"/>
      <c r="E801" s="80"/>
      <c r="F801" s="80"/>
      <c r="G801" s="80"/>
      <c r="H801" s="80"/>
      <c r="I801" s="80"/>
      <c r="J801" s="80"/>
      <c r="K801" s="80"/>
    </row>
    <row r="802" spans="2:11">
      <c r="B802" s="79"/>
      <c r="C802" s="80"/>
      <c r="D802" s="80"/>
      <c r="E802" s="80"/>
      <c r="F802" s="80"/>
      <c r="G802" s="80"/>
      <c r="H802" s="80"/>
      <c r="I802" s="80"/>
      <c r="J802" s="80"/>
      <c r="K802" s="80"/>
    </row>
    <row r="803" spans="2:11">
      <c r="B803" s="79"/>
      <c r="C803" s="80"/>
      <c r="D803" s="80"/>
      <c r="E803" s="80"/>
      <c r="F803" s="80"/>
      <c r="G803" s="80"/>
      <c r="H803" s="80"/>
      <c r="I803" s="80"/>
      <c r="J803" s="80"/>
      <c r="K803" s="80"/>
    </row>
    <row r="804" spans="2:11">
      <c r="B804" s="79"/>
      <c r="C804" s="80"/>
      <c r="D804" s="80"/>
      <c r="E804" s="80"/>
      <c r="F804" s="80"/>
      <c r="G804" s="80"/>
      <c r="H804" s="80"/>
      <c r="I804" s="80"/>
      <c r="J804" s="80"/>
      <c r="K804" s="80"/>
    </row>
    <row r="805" spans="2:11">
      <c r="B805" s="79"/>
      <c r="C805" s="80"/>
      <c r="D805" s="80"/>
      <c r="E805" s="80"/>
      <c r="F805" s="80"/>
      <c r="G805" s="80"/>
      <c r="H805" s="80"/>
      <c r="I805" s="80"/>
      <c r="J805" s="80"/>
      <c r="K805" s="80"/>
    </row>
    <row r="806" spans="2:11">
      <c r="B806" s="79"/>
      <c r="C806" s="80"/>
      <c r="D806" s="80"/>
      <c r="E806" s="80"/>
      <c r="F806" s="80"/>
      <c r="G806" s="80"/>
      <c r="H806" s="80"/>
      <c r="I806" s="80"/>
      <c r="J806" s="80"/>
      <c r="K806" s="80"/>
    </row>
    <row r="807" spans="2:11">
      <c r="B807" s="79"/>
      <c r="C807" s="80"/>
      <c r="D807" s="80"/>
      <c r="E807" s="80"/>
      <c r="F807" s="80"/>
      <c r="G807" s="80"/>
      <c r="H807" s="80"/>
      <c r="I807" s="80"/>
      <c r="J807" s="80"/>
      <c r="K807" s="80"/>
    </row>
    <row r="808" spans="2:11">
      <c r="B808" s="79"/>
      <c r="C808" s="80"/>
      <c r="D808" s="80"/>
      <c r="E808" s="80"/>
      <c r="F808" s="80"/>
      <c r="G808" s="80"/>
      <c r="H808" s="80"/>
      <c r="I808" s="80"/>
      <c r="J808" s="80"/>
      <c r="K808" s="80"/>
    </row>
    <row r="809" spans="2:11">
      <c r="B809" s="79"/>
      <c r="C809" s="80"/>
      <c r="D809" s="80"/>
      <c r="E809" s="80"/>
      <c r="F809" s="80"/>
      <c r="G809" s="80"/>
      <c r="H809" s="80"/>
      <c r="I809" s="80"/>
      <c r="J809" s="80"/>
      <c r="K809" s="80"/>
    </row>
    <row r="810" spans="2:11">
      <c r="B810" s="79"/>
      <c r="C810" s="80"/>
      <c r="D810" s="80"/>
      <c r="E810" s="80"/>
      <c r="F810" s="80"/>
      <c r="G810" s="80"/>
      <c r="H810" s="80"/>
      <c r="I810" s="80"/>
      <c r="J810" s="80"/>
      <c r="K810" s="80"/>
    </row>
    <row r="811" spans="2:11">
      <c r="B811" s="79"/>
      <c r="C811" s="80"/>
      <c r="D811" s="80"/>
      <c r="E811" s="80"/>
      <c r="F811" s="80"/>
      <c r="G811" s="80"/>
      <c r="H811" s="80"/>
      <c r="I811" s="80"/>
      <c r="J811" s="80"/>
      <c r="K811" s="80"/>
    </row>
    <row r="812" spans="2:11">
      <c r="B812" s="79"/>
      <c r="C812" s="80"/>
      <c r="D812" s="80"/>
      <c r="E812" s="80"/>
      <c r="F812" s="80"/>
      <c r="G812" s="80"/>
      <c r="H812" s="80"/>
      <c r="I812" s="80"/>
      <c r="J812" s="80"/>
      <c r="K812" s="80"/>
    </row>
    <row r="813" spans="2:11">
      <c r="B813" s="79"/>
      <c r="C813" s="80"/>
      <c r="D813" s="80"/>
      <c r="E813" s="80"/>
      <c r="F813" s="80"/>
      <c r="G813" s="80"/>
      <c r="H813" s="80"/>
      <c r="I813" s="80"/>
      <c r="J813" s="80"/>
      <c r="K813" s="80"/>
    </row>
    <row r="814" spans="2:11">
      <c r="B814" s="79"/>
      <c r="C814" s="80"/>
      <c r="D814" s="80"/>
      <c r="E814" s="80"/>
      <c r="F814" s="80"/>
      <c r="G814" s="80"/>
      <c r="H814" s="80"/>
      <c r="I814" s="80"/>
      <c r="J814" s="80"/>
      <c r="K814" s="80"/>
    </row>
    <row r="815" spans="2:11">
      <c r="B815" s="79"/>
      <c r="C815" s="80"/>
      <c r="D815" s="80"/>
      <c r="E815" s="80"/>
      <c r="F815" s="80"/>
      <c r="G815" s="80"/>
      <c r="H815" s="80"/>
      <c r="I815" s="80"/>
      <c r="J815" s="80"/>
      <c r="K815" s="80"/>
    </row>
    <row r="816" spans="2:11">
      <c r="B816" s="79"/>
      <c r="C816" s="80"/>
      <c r="D816" s="80"/>
      <c r="E816" s="80"/>
      <c r="F816" s="80"/>
      <c r="G816" s="80"/>
      <c r="H816" s="80"/>
      <c r="I816" s="80"/>
      <c r="J816" s="80"/>
      <c r="K816" s="80"/>
    </row>
    <row r="817" spans="2:11">
      <c r="B817" s="79"/>
      <c r="C817" s="80"/>
      <c r="D817" s="80"/>
      <c r="E817" s="80"/>
      <c r="F817" s="80"/>
      <c r="G817" s="80"/>
      <c r="H817" s="80"/>
      <c r="I817" s="80"/>
      <c r="J817" s="80"/>
      <c r="K817" s="80"/>
    </row>
    <row r="818" spans="2:11">
      <c r="B818" s="79"/>
      <c r="C818" s="80"/>
      <c r="D818" s="80"/>
      <c r="E818" s="80"/>
      <c r="F818" s="80"/>
      <c r="G818" s="80"/>
      <c r="H818" s="80"/>
      <c r="I818" s="80"/>
      <c r="J818" s="80"/>
      <c r="K818" s="80"/>
    </row>
    <row r="819" spans="2:11">
      <c r="B819" s="79"/>
      <c r="C819" s="80"/>
      <c r="D819" s="80"/>
      <c r="E819" s="80"/>
      <c r="F819" s="80"/>
      <c r="G819" s="80"/>
      <c r="H819" s="80"/>
      <c r="I819" s="80"/>
      <c r="J819" s="80"/>
      <c r="K819" s="80"/>
    </row>
    <row r="820" spans="2:11">
      <c r="B820" s="79"/>
      <c r="C820" s="80"/>
      <c r="D820" s="80"/>
      <c r="E820" s="80"/>
      <c r="F820" s="80"/>
      <c r="G820" s="80"/>
      <c r="H820" s="80"/>
      <c r="I820" s="80"/>
      <c r="J820" s="80"/>
      <c r="K820" s="80"/>
    </row>
    <row r="821" spans="2:11">
      <c r="B821" s="79"/>
      <c r="C821" s="80"/>
      <c r="D821" s="80"/>
      <c r="E821" s="80"/>
      <c r="F821" s="80"/>
      <c r="G821" s="80"/>
      <c r="H821" s="80"/>
      <c r="I821" s="80"/>
      <c r="J821" s="80"/>
      <c r="K821" s="80"/>
    </row>
    <row r="822" spans="2:11">
      <c r="B822" s="79"/>
      <c r="C822" s="80"/>
      <c r="D822" s="80"/>
      <c r="E822" s="80"/>
      <c r="F822" s="80"/>
      <c r="G822" s="80"/>
      <c r="H822" s="80"/>
      <c r="I822" s="80"/>
      <c r="J822" s="80"/>
      <c r="K822" s="80"/>
    </row>
    <row r="823" spans="2:11">
      <c r="B823" s="79"/>
      <c r="C823" s="80"/>
      <c r="D823" s="80"/>
      <c r="E823" s="80"/>
      <c r="F823" s="80"/>
      <c r="G823" s="80"/>
      <c r="H823" s="80"/>
      <c r="I823" s="80"/>
      <c r="J823" s="80"/>
      <c r="K823" s="80"/>
    </row>
    <row r="824" spans="2:11">
      <c r="B824" s="79"/>
      <c r="C824" s="80"/>
      <c r="D824" s="80"/>
      <c r="E824" s="80"/>
      <c r="F824" s="80"/>
      <c r="G824" s="80"/>
      <c r="H824" s="80"/>
      <c r="I824" s="80"/>
      <c r="J824" s="80"/>
      <c r="K824" s="80"/>
    </row>
    <row r="825" spans="2:11">
      <c r="B825" s="79"/>
      <c r="C825" s="80"/>
      <c r="D825" s="80"/>
      <c r="E825" s="80"/>
      <c r="F825" s="80"/>
      <c r="G825" s="80"/>
      <c r="H825" s="80"/>
      <c r="I825" s="80"/>
      <c r="J825" s="80"/>
      <c r="K825" s="80"/>
    </row>
    <row r="826" spans="2:11">
      <c r="B826" s="79"/>
      <c r="C826" s="80"/>
      <c r="D826" s="80"/>
      <c r="E826" s="80"/>
      <c r="F826" s="80"/>
      <c r="G826" s="80"/>
      <c r="H826" s="80"/>
      <c r="I826" s="80"/>
      <c r="J826" s="80"/>
      <c r="K826" s="80"/>
    </row>
    <row r="827" spans="2:11">
      <c r="B827" s="79"/>
      <c r="C827" s="80"/>
      <c r="D827" s="80"/>
      <c r="E827" s="80"/>
      <c r="F827" s="80"/>
      <c r="G827" s="80"/>
      <c r="H827" s="80"/>
      <c r="I827" s="80"/>
      <c r="J827" s="80"/>
      <c r="K827" s="80"/>
    </row>
    <row r="828" spans="2:11">
      <c r="B828" s="79"/>
      <c r="C828" s="80"/>
      <c r="D828" s="80"/>
      <c r="E828" s="80"/>
      <c r="F828" s="80"/>
      <c r="G828" s="80"/>
      <c r="H828" s="80"/>
      <c r="I828" s="80"/>
      <c r="J828" s="80"/>
      <c r="K828" s="80"/>
    </row>
    <row r="829" spans="2:11">
      <c r="B829" s="79"/>
      <c r="C829" s="80"/>
      <c r="D829" s="80"/>
      <c r="E829" s="80"/>
      <c r="F829" s="80"/>
      <c r="G829" s="80"/>
      <c r="H829" s="80"/>
      <c r="I829" s="80"/>
      <c r="J829" s="80"/>
      <c r="K829" s="80"/>
    </row>
    <row r="830" spans="2:11">
      <c r="B830" s="79"/>
      <c r="C830" s="80"/>
      <c r="D830" s="80"/>
      <c r="E830" s="80"/>
      <c r="F830" s="80"/>
      <c r="G830" s="80"/>
      <c r="H830" s="80"/>
      <c r="I830" s="80"/>
      <c r="J830" s="80"/>
      <c r="K830" s="80"/>
    </row>
    <row r="831" spans="2:11">
      <c r="B831" s="79"/>
      <c r="C831" s="80"/>
      <c r="D831" s="80"/>
      <c r="E831" s="80"/>
      <c r="F831" s="80"/>
      <c r="G831" s="80"/>
      <c r="H831" s="80"/>
      <c r="I831" s="80"/>
      <c r="J831" s="80"/>
      <c r="K831" s="80"/>
    </row>
    <row r="832" spans="2:11">
      <c r="B832" s="79"/>
      <c r="C832" s="80"/>
      <c r="D832" s="80"/>
      <c r="E832" s="80"/>
      <c r="F832" s="80"/>
      <c r="G832" s="80"/>
      <c r="H832" s="80"/>
      <c r="I832" s="80"/>
      <c r="J832" s="80"/>
      <c r="K832" s="80"/>
    </row>
    <row r="833" spans="2:11">
      <c r="B833" s="79"/>
      <c r="C833" s="80"/>
      <c r="D833" s="80"/>
      <c r="E833" s="80"/>
      <c r="F833" s="80"/>
      <c r="G833" s="80"/>
      <c r="H833" s="80"/>
      <c r="I833" s="80"/>
      <c r="J833" s="80"/>
      <c r="K833" s="80"/>
    </row>
    <row r="834" spans="2:11">
      <c r="B834" s="79"/>
      <c r="C834" s="80"/>
      <c r="D834" s="80"/>
      <c r="E834" s="80"/>
      <c r="F834" s="80"/>
      <c r="G834" s="80"/>
      <c r="H834" s="80"/>
      <c r="I834" s="80"/>
      <c r="J834" s="80"/>
      <c r="K834" s="80"/>
    </row>
    <row r="835" spans="2:11">
      <c r="B835" s="79"/>
      <c r="C835" s="80"/>
      <c r="D835" s="80"/>
      <c r="E835" s="80"/>
      <c r="F835" s="80"/>
      <c r="G835" s="80"/>
      <c r="H835" s="80"/>
      <c r="I835" s="80"/>
      <c r="J835" s="80"/>
      <c r="K835" s="80"/>
    </row>
    <row r="836" spans="2:11">
      <c r="B836" s="79"/>
      <c r="C836" s="80"/>
      <c r="D836" s="80"/>
      <c r="E836" s="80"/>
      <c r="F836" s="80"/>
      <c r="G836" s="80"/>
      <c r="H836" s="80"/>
      <c r="I836" s="80"/>
      <c r="J836" s="80"/>
      <c r="K836" s="80"/>
    </row>
    <row r="837" spans="2:11">
      <c r="B837" s="79"/>
      <c r="C837" s="80"/>
      <c r="D837" s="80"/>
      <c r="E837" s="80"/>
      <c r="F837" s="80"/>
      <c r="G837" s="80"/>
      <c r="H837" s="80"/>
      <c r="I837" s="80"/>
      <c r="J837" s="80"/>
      <c r="K837" s="80"/>
    </row>
    <row r="838" spans="2:11">
      <c r="B838" s="79"/>
      <c r="C838" s="80"/>
      <c r="D838" s="80"/>
      <c r="E838" s="80"/>
      <c r="F838" s="80"/>
      <c r="G838" s="80"/>
      <c r="H838" s="80"/>
      <c r="I838" s="80"/>
      <c r="J838" s="80"/>
      <c r="K838" s="80"/>
    </row>
    <row r="839" spans="2:11">
      <c r="B839" s="79"/>
      <c r="C839" s="80"/>
      <c r="D839" s="80"/>
      <c r="E839" s="80"/>
      <c r="F839" s="80"/>
      <c r="G839" s="80"/>
      <c r="H839" s="80"/>
      <c r="I839" s="80"/>
      <c r="J839" s="80"/>
      <c r="K839" s="80"/>
    </row>
    <row r="840" spans="2:11">
      <c r="B840" s="79"/>
      <c r="C840" s="80"/>
      <c r="D840" s="80"/>
      <c r="E840" s="80"/>
      <c r="F840" s="80"/>
      <c r="G840" s="80"/>
      <c r="H840" s="80"/>
      <c r="I840" s="80"/>
      <c r="J840" s="80"/>
      <c r="K840" s="80"/>
    </row>
    <row r="841" spans="2:11">
      <c r="B841" s="79"/>
      <c r="C841" s="80"/>
      <c r="D841" s="80"/>
      <c r="E841" s="80"/>
      <c r="F841" s="80"/>
      <c r="G841" s="80"/>
      <c r="H841" s="80"/>
      <c r="I841" s="80"/>
      <c r="J841" s="80"/>
      <c r="K841" s="80"/>
    </row>
    <row r="842" spans="2:11">
      <c r="B842" s="79"/>
      <c r="C842" s="80"/>
      <c r="D842" s="80"/>
      <c r="E842" s="80"/>
      <c r="F842" s="80"/>
      <c r="G842" s="80"/>
      <c r="H842" s="80"/>
      <c r="I842" s="80"/>
      <c r="J842" s="80"/>
      <c r="K842" s="80"/>
    </row>
    <row r="843" spans="2:11">
      <c r="B843" s="79"/>
      <c r="C843" s="80"/>
      <c r="D843" s="80"/>
      <c r="E843" s="80"/>
      <c r="F843" s="80"/>
      <c r="G843" s="80"/>
      <c r="H843" s="80"/>
      <c r="I843" s="80"/>
      <c r="J843" s="80"/>
      <c r="K843" s="80"/>
    </row>
    <row r="844" spans="2:11">
      <c r="B844" s="79"/>
      <c r="C844" s="80"/>
      <c r="D844" s="80"/>
      <c r="E844" s="80"/>
      <c r="F844" s="80"/>
      <c r="G844" s="80"/>
      <c r="H844" s="80"/>
      <c r="I844" s="80"/>
      <c r="J844" s="80"/>
      <c r="K844" s="80"/>
    </row>
    <row r="845" spans="2:11">
      <c r="B845" s="79"/>
      <c r="C845" s="80"/>
      <c r="D845" s="80"/>
      <c r="E845" s="80"/>
      <c r="F845" s="80"/>
      <c r="G845" s="80"/>
      <c r="H845" s="80"/>
      <c r="I845" s="80"/>
      <c r="J845" s="80"/>
      <c r="K845" s="80"/>
    </row>
    <row r="846" spans="2:11">
      <c r="B846" s="79"/>
      <c r="C846" s="80"/>
      <c r="D846" s="80"/>
      <c r="E846" s="80"/>
      <c r="F846" s="80"/>
      <c r="G846" s="80"/>
      <c r="H846" s="80"/>
      <c r="I846" s="80"/>
      <c r="J846" s="80"/>
      <c r="K846" s="80"/>
    </row>
    <row r="847" spans="2:11">
      <c r="B847" s="79"/>
      <c r="C847" s="80"/>
      <c r="D847" s="80"/>
      <c r="E847" s="80"/>
      <c r="F847" s="80"/>
      <c r="G847" s="80"/>
      <c r="H847" s="80"/>
      <c r="I847" s="80"/>
      <c r="J847" s="80"/>
      <c r="K847" s="80"/>
    </row>
    <row r="848" spans="2:11">
      <c r="B848" s="79"/>
      <c r="C848" s="80"/>
      <c r="D848" s="80"/>
      <c r="E848" s="80"/>
      <c r="F848" s="80"/>
      <c r="G848" s="80"/>
      <c r="H848" s="80"/>
      <c r="I848" s="80"/>
      <c r="J848" s="80"/>
      <c r="K848" s="80"/>
    </row>
    <row r="849" spans="2:11">
      <c r="B849" s="79"/>
      <c r="C849" s="80"/>
      <c r="D849" s="80"/>
      <c r="E849" s="80"/>
      <c r="F849" s="80"/>
      <c r="G849" s="80"/>
      <c r="H849" s="80"/>
      <c r="I849" s="80"/>
      <c r="J849" s="80"/>
      <c r="K849" s="80"/>
    </row>
    <row r="850" spans="2:11">
      <c r="B850" s="79"/>
      <c r="C850" s="80"/>
      <c r="D850" s="80"/>
      <c r="E850" s="80"/>
      <c r="F850" s="80"/>
      <c r="G850" s="80"/>
      <c r="H850" s="80"/>
      <c r="I850" s="80"/>
      <c r="J850" s="80"/>
      <c r="K850" s="80"/>
    </row>
    <row r="851" spans="2:11">
      <c r="B851" s="79"/>
      <c r="C851" s="80"/>
      <c r="D851" s="80"/>
      <c r="E851" s="80"/>
      <c r="F851" s="80"/>
      <c r="G851" s="80"/>
      <c r="H851" s="80"/>
      <c r="I851" s="80"/>
      <c r="J851" s="80"/>
      <c r="K851" s="80"/>
    </row>
    <row r="852" spans="2:11">
      <c r="B852" s="79"/>
      <c r="C852" s="80"/>
      <c r="D852" s="80"/>
      <c r="E852" s="80"/>
      <c r="F852" s="80"/>
      <c r="G852" s="80"/>
      <c r="H852" s="80"/>
      <c r="I852" s="80"/>
      <c r="J852" s="80"/>
      <c r="K852" s="80"/>
    </row>
    <row r="853" spans="2:11">
      <c r="B853" s="79"/>
      <c r="C853" s="80"/>
      <c r="D853" s="80"/>
      <c r="E853" s="80"/>
      <c r="F853" s="80"/>
      <c r="G853" s="80"/>
      <c r="H853" s="80"/>
      <c r="I853" s="80"/>
      <c r="J853" s="80"/>
      <c r="K853" s="80"/>
    </row>
    <row r="854" spans="2:11">
      <c r="B854" s="79"/>
      <c r="C854" s="80"/>
      <c r="D854" s="80"/>
      <c r="E854" s="80"/>
      <c r="F854" s="80"/>
      <c r="G854" s="80"/>
      <c r="H854" s="80"/>
      <c r="I854" s="80"/>
      <c r="J854" s="80"/>
      <c r="K854" s="80"/>
    </row>
    <row r="855" spans="2:11">
      <c r="B855" s="79"/>
      <c r="C855" s="80"/>
      <c r="D855" s="80"/>
      <c r="E855" s="80"/>
      <c r="F855" s="80"/>
      <c r="G855" s="80"/>
      <c r="H855" s="80"/>
      <c r="I855" s="80"/>
      <c r="J855" s="80"/>
      <c r="K855" s="80"/>
    </row>
    <row r="856" spans="2:11">
      <c r="B856" s="79"/>
      <c r="C856" s="80"/>
      <c r="D856" s="80"/>
      <c r="E856" s="80"/>
      <c r="F856" s="80"/>
      <c r="G856" s="80"/>
      <c r="H856" s="80"/>
      <c r="I856" s="80"/>
      <c r="J856" s="80"/>
      <c r="K856" s="80"/>
    </row>
    <row r="857" spans="2:11">
      <c r="B857" s="79"/>
      <c r="C857" s="80"/>
      <c r="D857" s="80"/>
      <c r="E857" s="80"/>
      <c r="F857" s="80"/>
      <c r="G857" s="80"/>
      <c r="H857" s="80"/>
      <c r="I857" s="80"/>
      <c r="J857" s="80"/>
      <c r="K857" s="80"/>
    </row>
    <row r="858" spans="2:11">
      <c r="B858" s="79"/>
      <c r="C858" s="80"/>
      <c r="D858" s="80"/>
      <c r="E858" s="80"/>
      <c r="F858" s="80"/>
      <c r="G858" s="80"/>
      <c r="H858" s="80"/>
      <c r="I858" s="80"/>
      <c r="J858" s="80"/>
      <c r="K858" s="80"/>
    </row>
    <row r="859" spans="2:11">
      <c r="B859" s="79"/>
      <c r="C859" s="80"/>
      <c r="D859" s="80"/>
      <c r="E859" s="80"/>
      <c r="F859" s="80"/>
      <c r="G859" s="80"/>
      <c r="H859" s="80"/>
      <c r="I859" s="80"/>
      <c r="J859" s="80"/>
      <c r="K859" s="80"/>
    </row>
    <row r="860" spans="2:11">
      <c r="B860" s="79"/>
      <c r="C860" s="80"/>
      <c r="D860" s="80"/>
      <c r="E860" s="80"/>
      <c r="F860" s="80"/>
      <c r="G860" s="80"/>
      <c r="H860" s="80"/>
      <c r="I860" s="80"/>
      <c r="J860" s="80"/>
      <c r="K860" s="80"/>
    </row>
    <row r="861" spans="2:11">
      <c r="B861" s="79"/>
      <c r="C861" s="80"/>
      <c r="D861" s="80"/>
      <c r="E861" s="80"/>
      <c r="F861" s="80"/>
      <c r="G861" s="80"/>
      <c r="H861" s="80"/>
      <c r="I861" s="80"/>
      <c r="J861" s="80"/>
      <c r="K861" s="80"/>
    </row>
    <row r="862" spans="2:11">
      <c r="B862" s="79"/>
      <c r="C862" s="80"/>
      <c r="D862" s="80"/>
      <c r="E862" s="80"/>
      <c r="F862" s="80"/>
      <c r="G862" s="80"/>
      <c r="H862" s="80"/>
      <c r="I862" s="80"/>
      <c r="J862" s="80"/>
      <c r="K862" s="80"/>
    </row>
    <row r="863" spans="2:11">
      <c r="B863" s="79"/>
      <c r="C863" s="80"/>
      <c r="D863" s="80"/>
      <c r="E863" s="80"/>
      <c r="F863" s="80"/>
      <c r="G863" s="80"/>
      <c r="H863" s="80"/>
      <c r="I863" s="80"/>
      <c r="J863" s="80"/>
      <c r="K863" s="80"/>
    </row>
    <row r="864" spans="2:11">
      <c r="B864" s="79"/>
      <c r="C864" s="80"/>
      <c r="D864" s="80"/>
      <c r="E864" s="80"/>
      <c r="F864" s="80"/>
      <c r="G864" s="80"/>
      <c r="H864" s="80"/>
      <c r="I864" s="80"/>
      <c r="J864" s="80"/>
      <c r="K864" s="80"/>
    </row>
    <row r="865" spans="2:11">
      <c r="B865" s="79"/>
      <c r="C865" s="80"/>
      <c r="D865" s="80"/>
      <c r="E865" s="80"/>
      <c r="F865" s="80"/>
      <c r="G865" s="80"/>
      <c r="H865" s="80"/>
      <c r="I865" s="80"/>
      <c r="J865" s="80"/>
      <c r="K865" s="80"/>
    </row>
    <row r="866" spans="2:11">
      <c r="B866" s="79"/>
      <c r="C866" s="80"/>
      <c r="D866" s="80"/>
      <c r="E866" s="80"/>
      <c r="F866" s="80"/>
      <c r="G866" s="80"/>
      <c r="H866" s="80"/>
      <c r="I866" s="80"/>
      <c r="J866" s="80"/>
      <c r="K866" s="80"/>
    </row>
    <row r="867" spans="2:11">
      <c r="B867" s="79"/>
      <c r="C867" s="80"/>
      <c r="D867" s="80"/>
      <c r="E867" s="80"/>
      <c r="F867" s="80"/>
      <c r="G867" s="80"/>
      <c r="H867" s="80"/>
      <c r="I867" s="80"/>
      <c r="J867" s="80"/>
      <c r="K867" s="80"/>
    </row>
    <row r="868" spans="2:11">
      <c r="B868" s="79"/>
      <c r="C868" s="80"/>
      <c r="D868" s="80"/>
      <c r="E868" s="80"/>
      <c r="F868" s="80"/>
      <c r="G868" s="80"/>
      <c r="H868" s="80"/>
      <c r="I868" s="80"/>
      <c r="J868" s="80"/>
      <c r="K868" s="80"/>
    </row>
    <row r="869" spans="2:11">
      <c r="B869" s="79"/>
      <c r="C869" s="80"/>
      <c r="D869" s="80"/>
      <c r="E869" s="80"/>
      <c r="F869" s="80"/>
      <c r="G869" s="80"/>
      <c r="H869" s="80"/>
      <c r="I869" s="80"/>
      <c r="J869" s="80"/>
      <c r="K869" s="80"/>
    </row>
    <row r="870" spans="2:11">
      <c r="B870" s="79"/>
      <c r="C870" s="80"/>
      <c r="D870" s="80"/>
      <c r="E870" s="80"/>
      <c r="F870" s="80"/>
      <c r="G870" s="80"/>
      <c r="H870" s="80"/>
      <c r="I870" s="80"/>
      <c r="J870" s="80"/>
      <c r="K870" s="80"/>
    </row>
    <row r="871" spans="2:11">
      <c r="B871" s="79"/>
      <c r="C871" s="80"/>
      <c r="D871" s="80"/>
      <c r="E871" s="80"/>
      <c r="F871" s="80"/>
      <c r="G871" s="80"/>
      <c r="H871" s="80"/>
      <c r="I871" s="80"/>
      <c r="J871" s="80"/>
      <c r="K871" s="80"/>
    </row>
    <row r="872" spans="2:11">
      <c r="B872" s="79"/>
      <c r="C872" s="80"/>
      <c r="D872" s="80"/>
      <c r="E872" s="80"/>
      <c r="F872" s="80"/>
      <c r="G872" s="80"/>
      <c r="H872" s="80"/>
      <c r="I872" s="80"/>
      <c r="J872" s="80"/>
      <c r="K872" s="80"/>
    </row>
    <row r="873" spans="2:11">
      <c r="B873" s="79"/>
      <c r="C873" s="80"/>
      <c r="D873" s="80"/>
      <c r="E873" s="80"/>
      <c r="F873" s="80"/>
      <c r="G873" s="80"/>
      <c r="H873" s="80"/>
      <c r="I873" s="80"/>
      <c r="J873" s="80"/>
      <c r="K873" s="80"/>
    </row>
    <row r="874" spans="2:11">
      <c r="B874" s="79"/>
      <c r="C874" s="80"/>
      <c r="D874" s="80"/>
      <c r="E874" s="80"/>
      <c r="F874" s="80"/>
      <c r="G874" s="80"/>
      <c r="H874" s="80"/>
      <c r="I874" s="80"/>
      <c r="J874" s="80"/>
      <c r="K874" s="80"/>
    </row>
    <row r="875" spans="2:11">
      <c r="B875" s="79"/>
      <c r="C875" s="80"/>
      <c r="D875" s="80"/>
      <c r="E875" s="80"/>
      <c r="F875" s="80"/>
      <c r="G875" s="80"/>
      <c r="H875" s="80"/>
      <c r="I875" s="80"/>
      <c r="J875" s="80"/>
      <c r="K875" s="80"/>
    </row>
    <row r="876" spans="2:11">
      <c r="B876" s="79"/>
      <c r="C876" s="80"/>
      <c r="D876" s="80"/>
      <c r="E876" s="80"/>
      <c r="F876" s="80"/>
      <c r="G876" s="80"/>
      <c r="H876" s="80"/>
      <c r="I876" s="80"/>
      <c r="J876" s="80"/>
      <c r="K876" s="80"/>
    </row>
    <row r="877" spans="2:11">
      <c r="B877" s="79"/>
      <c r="C877" s="80"/>
      <c r="D877" s="80"/>
      <c r="E877" s="80"/>
      <c r="F877" s="80"/>
      <c r="G877" s="80"/>
      <c r="H877" s="80"/>
      <c r="I877" s="80"/>
      <c r="J877" s="80"/>
      <c r="K877" s="80"/>
    </row>
    <row r="878" spans="2:11">
      <c r="B878" s="79"/>
      <c r="C878" s="80"/>
      <c r="D878" s="80"/>
      <c r="E878" s="80"/>
      <c r="F878" s="80"/>
      <c r="G878" s="80"/>
      <c r="H878" s="80"/>
      <c r="I878" s="80"/>
      <c r="J878" s="80"/>
      <c r="K878" s="80"/>
    </row>
    <row r="879" spans="2:11">
      <c r="B879" s="79"/>
      <c r="C879" s="80"/>
      <c r="D879" s="80"/>
      <c r="E879" s="80"/>
      <c r="F879" s="80"/>
      <c r="G879" s="80"/>
      <c r="H879" s="80"/>
      <c r="I879" s="80"/>
      <c r="J879" s="80"/>
      <c r="K879" s="80"/>
    </row>
    <row r="880" spans="2:11">
      <c r="B880" s="79"/>
      <c r="C880" s="80"/>
      <c r="D880" s="80"/>
      <c r="E880" s="80"/>
      <c r="F880" s="80"/>
      <c r="G880" s="80"/>
      <c r="H880" s="80"/>
      <c r="I880" s="80"/>
      <c r="J880" s="80"/>
      <c r="K880" s="80"/>
    </row>
    <row r="881" spans="2:11">
      <c r="B881" s="79"/>
      <c r="C881" s="80"/>
      <c r="D881" s="80"/>
      <c r="E881" s="80"/>
      <c r="F881" s="80"/>
      <c r="G881" s="80"/>
      <c r="H881" s="80"/>
      <c r="I881" s="80"/>
      <c r="J881" s="80"/>
      <c r="K881" s="80"/>
    </row>
    <row r="882" spans="2:11">
      <c r="B882" s="79"/>
      <c r="C882" s="80"/>
      <c r="D882" s="80"/>
      <c r="E882" s="80"/>
      <c r="F882" s="80"/>
      <c r="G882" s="80"/>
      <c r="H882" s="80"/>
      <c r="I882" s="80"/>
      <c r="J882" s="80"/>
      <c r="K882" s="80"/>
    </row>
    <row r="883" spans="2:11">
      <c r="B883" s="79"/>
      <c r="C883" s="80"/>
      <c r="D883" s="80"/>
      <c r="E883" s="80"/>
      <c r="F883" s="80"/>
      <c r="G883" s="80"/>
      <c r="H883" s="80"/>
      <c r="I883" s="80"/>
      <c r="J883" s="80"/>
      <c r="K883" s="80"/>
    </row>
    <row r="884" spans="2:11">
      <c r="B884" s="79"/>
      <c r="C884" s="80"/>
      <c r="D884" s="80"/>
      <c r="E884" s="80"/>
      <c r="F884" s="80"/>
      <c r="G884" s="80"/>
      <c r="H884" s="80"/>
      <c r="I884" s="80"/>
      <c r="J884" s="80"/>
      <c r="K884" s="80"/>
    </row>
    <row r="885" spans="2:11">
      <c r="B885" s="79"/>
      <c r="C885" s="80"/>
      <c r="D885" s="80"/>
      <c r="E885" s="80"/>
      <c r="F885" s="80"/>
      <c r="G885" s="80"/>
      <c r="H885" s="80"/>
      <c r="I885" s="80"/>
      <c r="J885" s="80"/>
      <c r="K885" s="80"/>
    </row>
    <row r="886" spans="2:11">
      <c r="B886" s="79"/>
      <c r="C886" s="80"/>
      <c r="D886" s="80"/>
      <c r="E886" s="80"/>
      <c r="F886" s="80"/>
      <c r="G886" s="80"/>
      <c r="H886" s="80"/>
      <c r="I886" s="80"/>
      <c r="J886" s="80"/>
      <c r="K886" s="80"/>
    </row>
    <row r="887" spans="2:11">
      <c r="B887" s="79"/>
      <c r="C887" s="80"/>
      <c r="D887" s="80"/>
      <c r="E887" s="80"/>
      <c r="F887" s="80"/>
      <c r="G887" s="80"/>
      <c r="H887" s="80"/>
      <c r="I887" s="80"/>
      <c r="J887" s="80"/>
      <c r="K887" s="80"/>
    </row>
    <row r="888" spans="2:11">
      <c r="B888" s="79"/>
      <c r="C888" s="80"/>
      <c r="D888" s="80"/>
      <c r="E888" s="80"/>
      <c r="F888" s="80"/>
      <c r="G888" s="80"/>
      <c r="H888" s="80"/>
      <c r="I888" s="80"/>
      <c r="J888" s="80"/>
      <c r="K888" s="80"/>
    </row>
    <row r="889" spans="2:11">
      <c r="B889" s="79"/>
      <c r="C889" s="80"/>
      <c r="D889" s="80"/>
      <c r="E889" s="80"/>
      <c r="F889" s="80"/>
      <c r="G889" s="80"/>
      <c r="H889" s="80"/>
      <c r="I889" s="80"/>
      <c r="J889" s="80"/>
      <c r="K889" s="80"/>
    </row>
    <row r="890" spans="2:11">
      <c r="B890" s="79"/>
      <c r="C890" s="80"/>
      <c r="D890" s="80"/>
      <c r="E890" s="80"/>
      <c r="F890" s="80"/>
      <c r="G890" s="80"/>
      <c r="H890" s="80"/>
      <c r="I890" s="80"/>
      <c r="J890" s="80"/>
      <c r="K890" s="80"/>
    </row>
    <row r="891" spans="2:11">
      <c r="B891" s="79"/>
      <c r="C891" s="80"/>
      <c r="D891" s="80"/>
      <c r="E891" s="80"/>
      <c r="F891" s="80"/>
      <c r="G891" s="80"/>
      <c r="H891" s="80"/>
      <c r="I891" s="80"/>
      <c r="J891" s="80"/>
      <c r="K891" s="80"/>
    </row>
    <row r="892" spans="2:11">
      <c r="B892" s="79"/>
      <c r="C892" s="80"/>
      <c r="D892" s="80"/>
      <c r="E892" s="80"/>
      <c r="F892" s="80"/>
      <c r="G892" s="80"/>
      <c r="H892" s="80"/>
      <c r="I892" s="80"/>
      <c r="J892" s="80"/>
      <c r="K892" s="80"/>
    </row>
    <row r="893" spans="2:11">
      <c r="B893" s="79"/>
      <c r="C893" s="80"/>
      <c r="D893" s="80"/>
      <c r="E893" s="80"/>
      <c r="F893" s="80"/>
      <c r="G893" s="80"/>
      <c r="H893" s="80"/>
      <c r="I893" s="80"/>
      <c r="J893" s="80"/>
      <c r="K893" s="80"/>
    </row>
    <row r="894" spans="2:11">
      <c r="B894" s="79"/>
      <c r="C894" s="80"/>
      <c r="D894" s="80"/>
      <c r="E894" s="80"/>
      <c r="F894" s="80"/>
      <c r="G894" s="80"/>
      <c r="H894" s="80"/>
      <c r="I894" s="80"/>
      <c r="J894" s="80"/>
      <c r="K894" s="80"/>
    </row>
    <row r="895" spans="2:11">
      <c r="B895" s="79"/>
      <c r="C895" s="80"/>
      <c r="D895" s="80"/>
      <c r="E895" s="80"/>
      <c r="F895" s="80"/>
      <c r="G895" s="80"/>
      <c r="H895" s="80"/>
      <c r="I895" s="80"/>
      <c r="J895" s="80"/>
      <c r="K895" s="80"/>
    </row>
    <row r="896" spans="2:11">
      <c r="B896" s="79"/>
      <c r="C896" s="80"/>
      <c r="D896" s="80"/>
      <c r="E896" s="80"/>
      <c r="F896" s="80"/>
      <c r="G896" s="80"/>
      <c r="H896" s="80"/>
      <c r="I896" s="80"/>
      <c r="J896" s="80"/>
      <c r="K896" s="80"/>
    </row>
    <row r="897" spans="2:11">
      <c r="B897" s="79"/>
      <c r="C897" s="80"/>
      <c r="D897" s="80"/>
      <c r="E897" s="80"/>
      <c r="F897" s="80"/>
      <c r="G897" s="80"/>
      <c r="H897" s="80"/>
      <c r="I897" s="80"/>
      <c r="J897" s="80"/>
      <c r="K897" s="80"/>
    </row>
    <row r="898" spans="2:11">
      <c r="B898" s="79"/>
      <c r="C898" s="80"/>
      <c r="D898" s="80"/>
      <c r="E898" s="80"/>
      <c r="F898" s="80"/>
      <c r="G898" s="80"/>
      <c r="H898" s="80"/>
      <c r="I898" s="80"/>
      <c r="J898" s="80"/>
      <c r="K898" s="80"/>
    </row>
    <row r="899" spans="2:11">
      <c r="B899" s="79"/>
      <c r="C899" s="80"/>
      <c r="D899" s="80"/>
      <c r="E899" s="80"/>
      <c r="F899" s="80"/>
      <c r="G899" s="80"/>
      <c r="H899" s="80"/>
      <c r="I899" s="80"/>
      <c r="J899" s="80"/>
      <c r="K899" s="80"/>
    </row>
    <row r="900" spans="2:11">
      <c r="B900" s="79"/>
      <c r="C900" s="80"/>
      <c r="D900" s="80"/>
      <c r="E900" s="80"/>
      <c r="F900" s="80"/>
      <c r="G900" s="80"/>
      <c r="H900" s="80"/>
      <c r="I900" s="80"/>
      <c r="J900" s="80"/>
      <c r="K900" s="80"/>
    </row>
    <row r="901" spans="2:11">
      <c r="B901" s="79"/>
      <c r="C901" s="80"/>
      <c r="D901" s="80"/>
      <c r="E901" s="80"/>
      <c r="F901" s="80"/>
      <c r="G901" s="80"/>
      <c r="H901" s="80"/>
      <c r="I901" s="80"/>
      <c r="J901" s="80"/>
      <c r="K901" s="80"/>
    </row>
    <row r="902" spans="2:11">
      <c r="B902" s="79"/>
      <c r="C902" s="80"/>
      <c r="D902" s="80"/>
      <c r="E902" s="80"/>
      <c r="F902" s="80"/>
      <c r="G902" s="80"/>
      <c r="H902" s="80"/>
      <c r="I902" s="80"/>
      <c r="J902" s="80"/>
      <c r="K902" s="80"/>
    </row>
    <row r="903" spans="2:11">
      <c r="B903" s="79"/>
      <c r="C903" s="80"/>
      <c r="D903" s="80"/>
      <c r="E903" s="80"/>
      <c r="F903" s="80"/>
      <c r="G903" s="80"/>
      <c r="H903" s="80"/>
      <c r="I903" s="80"/>
      <c r="J903" s="80"/>
      <c r="K903" s="80"/>
    </row>
    <row r="904" spans="2:11">
      <c r="B904" s="79"/>
      <c r="C904" s="80"/>
      <c r="D904" s="80"/>
      <c r="E904" s="80"/>
      <c r="F904" s="80"/>
      <c r="G904" s="80"/>
      <c r="H904" s="80"/>
      <c r="I904" s="80"/>
      <c r="J904" s="80"/>
      <c r="K904" s="80"/>
    </row>
    <row r="905" spans="2:11">
      <c r="B905" s="79"/>
      <c r="C905" s="80"/>
      <c r="D905" s="80"/>
      <c r="E905" s="80"/>
      <c r="F905" s="80"/>
      <c r="G905" s="80"/>
      <c r="H905" s="80"/>
      <c r="I905" s="80"/>
      <c r="J905" s="80"/>
      <c r="K905" s="80"/>
    </row>
    <row r="906" spans="2:11">
      <c r="B906" s="79"/>
      <c r="C906" s="80"/>
      <c r="D906" s="80"/>
      <c r="E906" s="80"/>
      <c r="F906" s="80"/>
      <c r="G906" s="80"/>
      <c r="H906" s="80"/>
      <c r="I906" s="80"/>
      <c r="J906" s="80"/>
      <c r="K906" s="80"/>
    </row>
    <row r="907" spans="2:11">
      <c r="B907" s="79"/>
      <c r="C907" s="80"/>
      <c r="D907" s="80"/>
      <c r="E907" s="80"/>
      <c r="F907" s="80"/>
      <c r="G907" s="80"/>
      <c r="H907" s="80"/>
      <c r="I907" s="80"/>
      <c r="J907" s="80"/>
      <c r="K907" s="80"/>
    </row>
    <row r="908" spans="2:11">
      <c r="B908" s="79"/>
      <c r="C908" s="80"/>
      <c r="D908" s="80"/>
      <c r="E908" s="80"/>
      <c r="F908" s="80"/>
      <c r="G908" s="80"/>
      <c r="H908" s="80"/>
      <c r="I908" s="80"/>
      <c r="J908" s="80"/>
      <c r="K908" s="80"/>
    </row>
    <row r="909" spans="2:11">
      <c r="B909" s="79"/>
      <c r="C909" s="80"/>
      <c r="D909" s="80"/>
      <c r="E909" s="80"/>
      <c r="F909" s="80"/>
      <c r="G909" s="80"/>
      <c r="H909" s="80"/>
      <c r="I909" s="80"/>
      <c r="J909" s="80"/>
      <c r="K909" s="80"/>
    </row>
    <row r="910" spans="2:11">
      <c r="B910" s="79"/>
      <c r="C910" s="80"/>
      <c r="D910" s="80"/>
      <c r="E910" s="80"/>
      <c r="F910" s="80"/>
      <c r="G910" s="80"/>
      <c r="H910" s="80"/>
      <c r="I910" s="80"/>
      <c r="J910" s="80"/>
      <c r="K910" s="80"/>
    </row>
    <row r="911" spans="2:11">
      <c r="B911" s="79"/>
      <c r="C911" s="80"/>
      <c r="D911" s="80"/>
      <c r="E911" s="80"/>
      <c r="F911" s="80"/>
      <c r="G911" s="80"/>
      <c r="H911" s="80"/>
      <c r="I911" s="80"/>
      <c r="J911" s="80"/>
      <c r="K911" s="80"/>
    </row>
    <row r="912" spans="2:11">
      <c r="B912" s="79"/>
      <c r="C912" s="80"/>
      <c r="D912" s="80"/>
      <c r="E912" s="80"/>
      <c r="F912" s="80"/>
      <c r="G912" s="80"/>
      <c r="H912" s="80"/>
      <c r="I912" s="80"/>
      <c r="J912" s="80"/>
      <c r="K912" s="80"/>
    </row>
    <row r="913" spans="2:11">
      <c r="B913" s="79"/>
      <c r="C913" s="80"/>
      <c r="D913" s="80"/>
      <c r="E913" s="80"/>
      <c r="F913" s="80"/>
      <c r="G913" s="80"/>
      <c r="H913" s="80"/>
      <c r="I913" s="80"/>
      <c r="J913" s="80"/>
      <c r="K913" s="80"/>
    </row>
    <row r="914" spans="2:11">
      <c r="B914" s="79"/>
      <c r="C914" s="80"/>
      <c r="D914" s="80"/>
      <c r="E914" s="80"/>
      <c r="F914" s="80"/>
      <c r="G914" s="80"/>
      <c r="H914" s="80"/>
      <c r="I914" s="80"/>
      <c r="J914" s="80"/>
      <c r="K914" s="80"/>
    </row>
    <row r="915" spans="2:11">
      <c r="B915" s="79"/>
      <c r="C915" s="80"/>
      <c r="D915" s="80"/>
      <c r="E915" s="80"/>
      <c r="F915" s="80"/>
      <c r="G915" s="80"/>
      <c r="H915" s="80"/>
      <c r="I915" s="80"/>
      <c r="J915" s="80"/>
      <c r="K915" s="80"/>
    </row>
    <row r="916" spans="2:11">
      <c r="B916" s="79"/>
      <c r="C916" s="80"/>
      <c r="D916" s="80"/>
      <c r="E916" s="80"/>
      <c r="F916" s="80"/>
      <c r="G916" s="80"/>
      <c r="H916" s="80"/>
      <c r="I916" s="80"/>
      <c r="J916" s="80"/>
      <c r="K916" s="80"/>
    </row>
    <row r="917" spans="2:11">
      <c r="B917" s="79"/>
      <c r="C917" s="80"/>
      <c r="D917" s="80"/>
      <c r="E917" s="80"/>
      <c r="F917" s="80"/>
      <c r="G917" s="80"/>
      <c r="H917" s="80"/>
      <c r="I917" s="80"/>
      <c r="J917" s="80"/>
      <c r="K917" s="80"/>
    </row>
    <row r="918" spans="2:11">
      <c r="B918" s="79"/>
      <c r="C918" s="80"/>
      <c r="D918" s="80"/>
      <c r="E918" s="80"/>
      <c r="F918" s="80"/>
      <c r="G918" s="80"/>
      <c r="H918" s="80"/>
      <c r="I918" s="80"/>
      <c r="J918" s="80"/>
      <c r="K918" s="80"/>
    </row>
    <row r="919" spans="2:11">
      <c r="B919" s="79"/>
      <c r="C919" s="80"/>
      <c r="D919" s="80"/>
      <c r="E919" s="80"/>
      <c r="F919" s="80"/>
      <c r="G919" s="80"/>
      <c r="H919" s="80"/>
      <c r="I919" s="80"/>
      <c r="J919" s="80"/>
      <c r="K919" s="80"/>
    </row>
    <row r="920" spans="2:11">
      <c r="B920" s="79"/>
      <c r="C920" s="80"/>
      <c r="D920" s="80"/>
      <c r="E920" s="80"/>
      <c r="F920" s="80"/>
      <c r="G920" s="80"/>
      <c r="H920" s="80"/>
      <c r="I920" s="80"/>
      <c r="J920" s="80"/>
      <c r="K920" s="80"/>
    </row>
    <row r="921" spans="2:11">
      <c r="B921" s="79"/>
      <c r="C921" s="80"/>
      <c r="D921" s="80"/>
      <c r="E921" s="80"/>
      <c r="F921" s="80"/>
      <c r="G921" s="80"/>
      <c r="H921" s="80"/>
      <c r="I921" s="80"/>
      <c r="J921" s="80"/>
      <c r="K921" s="80"/>
    </row>
    <row r="922" spans="2:11">
      <c r="B922" s="79"/>
      <c r="C922" s="80"/>
      <c r="D922" s="80"/>
      <c r="E922" s="80"/>
      <c r="F922" s="80"/>
      <c r="G922" s="80"/>
      <c r="H922" s="80"/>
      <c r="I922" s="80"/>
      <c r="J922" s="80"/>
      <c r="K922" s="80"/>
    </row>
    <row r="923" spans="2:11">
      <c r="B923" s="79"/>
      <c r="C923" s="80"/>
      <c r="D923" s="80"/>
      <c r="E923" s="80"/>
      <c r="F923" s="80"/>
      <c r="G923" s="80"/>
      <c r="H923" s="80"/>
      <c r="I923" s="80"/>
      <c r="J923" s="80"/>
      <c r="K923" s="80"/>
    </row>
    <row r="924" spans="2:11">
      <c r="B924" s="79"/>
      <c r="C924" s="80"/>
      <c r="D924" s="80"/>
      <c r="E924" s="80"/>
      <c r="F924" s="80"/>
      <c r="G924" s="80"/>
      <c r="H924" s="80"/>
      <c r="I924" s="80"/>
      <c r="J924" s="80"/>
      <c r="K924" s="80"/>
    </row>
    <row r="925" spans="2:11">
      <c r="B925" s="79"/>
      <c r="C925" s="80"/>
      <c r="D925" s="80"/>
      <c r="E925" s="80"/>
      <c r="F925" s="80"/>
      <c r="G925" s="80"/>
      <c r="H925" s="80"/>
      <c r="I925" s="80"/>
      <c r="J925" s="80"/>
      <c r="K925" s="80"/>
    </row>
    <row r="926" spans="2:11">
      <c r="B926" s="79"/>
      <c r="C926" s="80"/>
      <c r="D926" s="80"/>
      <c r="E926" s="80"/>
      <c r="F926" s="80"/>
      <c r="G926" s="80"/>
      <c r="H926" s="80"/>
      <c r="I926" s="80"/>
      <c r="J926" s="80"/>
      <c r="K926" s="80"/>
    </row>
    <row r="927" spans="2:11">
      <c r="B927" s="79"/>
      <c r="C927" s="80"/>
      <c r="D927" s="80"/>
      <c r="E927" s="80"/>
      <c r="F927" s="80"/>
      <c r="G927" s="80"/>
      <c r="H927" s="80"/>
      <c r="I927" s="80"/>
      <c r="J927" s="80"/>
      <c r="K927" s="80"/>
    </row>
    <row r="928" spans="2:11">
      <c r="B928" s="79"/>
      <c r="C928" s="80"/>
      <c r="D928" s="80"/>
      <c r="E928" s="80"/>
      <c r="F928" s="80"/>
      <c r="G928" s="80"/>
      <c r="H928" s="80"/>
      <c r="I928" s="80"/>
      <c r="J928" s="80"/>
      <c r="K928" s="80"/>
    </row>
    <row r="929" spans="2:11">
      <c r="B929" s="79"/>
      <c r="C929" s="80"/>
      <c r="D929" s="80"/>
      <c r="E929" s="80"/>
      <c r="F929" s="80"/>
      <c r="G929" s="80"/>
      <c r="H929" s="80"/>
      <c r="I929" s="80"/>
      <c r="J929" s="80"/>
      <c r="K929" s="80"/>
    </row>
    <row r="930" spans="2:11">
      <c r="B930" s="79"/>
      <c r="C930" s="80"/>
      <c r="D930" s="80"/>
      <c r="E930" s="80"/>
      <c r="F930" s="80"/>
      <c r="G930" s="80"/>
      <c r="H930" s="80"/>
      <c r="I930" s="80"/>
      <c r="J930" s="80"/>
      <c r="K930" s="80"/>
    </row>
    <row r="931" spans="2:11">
      <c r="B931" s="79"/>
      <c r="C931" s="80"/>
      <c r="D931" s="80"/>
      <c r="E931" s="80"/>
      <c r="F931" s="80"/>
      <c r="G931" s="80"/>
      <c r="H931" s="80"/>
      <c r="I931" s="80"/>
      <c r="J931" s="80"/>
      <c r="K931" s="80"/>
    </row>
    <row r="932" spans="2:11">
      <c r="B932" s="79"/>
      <c r="C932" s="80"/>
      <c r="D932" s="80"/>
      <c r="E932" s="80"/>
      <c r="F932" s="80"/>
      <c r="G932" s="80"/>
      <c r="H932" s="80"/>
      <c r="I932" s="80"/>
      <c r="J932" s="80"/>
      <c r="K932" s="80"/>
    </row>
    <row r="933" spans="2:11">
      <c r="B933" s="79"/>
      <c r="C933" s="80"/>
      <c r="D933" s="80"/>
      <c r="E933" s="80"/>
      <c r="F933" s="80"/>
      <c r="G933" s="80"/>
      <c r="H933" s="80"/>
      <c r="I933" s="80"/>
      <c r="J933" s="80"/>
      <c r="K933" s="80"/>
    </row>
    <row r="934" spans="2:11">
      <c r="B934" s="79"/>
      <c r="C934" s="80"/>
      <c r="D934" s="80"/>
      <c r="E934" s="80"/>
      <c r="F934" s="80"/>
      <c r="G934" s="80"/>
      <c r="H934" s="80"/>
      <c r="I934" s="80"/>
      <c r="J934" s="80"/>
      <c r="K934" s="80"/>
    </row>
    <row r="935" spans="2:11">
      <c r="B935" s="79"/>
      <c r="C935" s="80"/>
      <c r="D935" s="80"/>
      <c r="E935" s="80"/>
      <c r="F935" s="80"/>
      <c r="G935" s="80"/>
      <c r="H935" s="80"/>
      <c r="I935" s="80"/>
      <c r="J935" s="80"/>
      <c r="K935" s="80"/>
    </row>
    <row r="936" spans="2:11">
      <c r="B936" s="79"/>
      <c r="C936" s="80"/>
      <c r="D936" s="80"/>
      <c r="E936" s="80"/>
      <c r="F936" s="80"/>
      <c r="G936" s="80"/>
      <c r="H936" s="80"/>
      <c r="I936" s="80"/>
      <c r="J936" s="80"/>
      <c r="K936" s="80"/>
    </row>
    <row r="937" spans="2:11">
      <c r="B937" s="79"/>
      <c r="C937" s="80"/>
      <c r="D937" s="80"/>
      <c r="E937" s="80"/>
      <c r="F937" s="80"/>
      <c r="G937" s="80"/>
      <c r="H937" s="80"/>
      <c r="I937" s="80"/>
      <c r="J937" s="80"/>
      <c r="K937" s="80"/>
    </row>
    <row r="938" spans="2:11">
      <c r="B938" s="79"/>
      <c r="C938" s="80"/>
      <c r="D938" s="80"/>
      <c r="E938" s="80"/>
      <c r="F938" s="80"/>
      <c r="G938" s="80"/>
      <c r="H938" s="80"/>
      <c r="I938" s="80"/>
      <c r="J938" s="80"/>
      <c r="K938" s="80"/>
    </row>
    <row r="939" spans="2:11">
      <c r="B939" s="79"/>
      <c r="C939" s="80"/>
      <c r="D939" s="80"/>
      <c r="E939" s="80"/>
      <c r="F939" s="80"/>
      <c r="G939" s="80"/>
      <c r="H939" s="80"/>
      <c r="I939" s="80"/>
      <c r="J939" s="80"/>
      <c r="K939" s="80"/>
    </row>
    <row r="940" spans="2:11">
      <c r="B940" s="79"/>
      <c r="C940" s="80"/>
      <c r="D940" s="80"/>
      <c r="E940" s="80"/>
      <c r="F940" s="80"/>
      <c r="G940" s="80"/>
      <c r="H940" s="80"/>
      <c r="I940" s="80"/>
      <c r="J940" s="80"/>
      <c r="K940" s="80"/>
    </row>
    <row r="941" spans="2:11">
      <c r="B941" s="79"/>
      <c r="C941" s="80"/>
      <c r="D941" s="80"/>
      <c r="E941" s="80"/>
      <c r="F941" s="80"/>
      <c r="G941" s="80"/>
      <c r="H941" s="80"/>
      <c r="I941" s="80"/>
      <c r="J941" s="80"/>
      <c r="K941" s="80"/>
    </row>
    <row r="942" spans="2:11">
      <c r="B942" s="79"/>
      <c r="C942" s="80"/>
      <c r="D942" s="80"/>
      <c r="E942" s="80"/>
      <c r="F942" s="80"/>
      <c r="G942" s="80"/>
      <c r="H942" s="80"/>
      <c r="I942" s="80"/>
      <c r="J942" s="80"/>
      <c r="K942" s="80"/>
    </row>
    <row r="943" spans="2:11">
      <c r="B943" s="79"/>
      <c r="C943" s="80"/>
      <c r="D943" s="80"/>
      <c r="E943" s="80"/>
      <c r="F943" s="80"/>
      <c r="G943" s="80"/>
      <c r="H943" s="80"/>
      <c r="I943" s="80"/>
      <c r="J943" s="80"/>
      <c r="K943" s="80"/>
    </row>
    <row r="944" spans="2:11">
      <c r="B944" s="79"/>
      <c r="C944" s="80"/>
      <c r="D944" s="80"/>
      <c r="E944" s="80"/>
      <c r="F944" s="80"/>
      <c r="G944" s="80"/>
      <c r="H944" s="80"/>
      <c r="I944" s="80"/>
      <c r="J944" s="80"/>
      <c r="K944" s="80"/>
    </row>
  </sheetData>
  <mergeCells count="4">
    <mergeCell ref="B3:K3"/>
    <mergeCell ref="B4:K4"/>
    <mergeCell ref="B5:K5"/>
    <mergeCell ref="B7:K7"/>
  </mergeCells>
  <printOptions horizontalCentered="1"/>
  <pageMargins left="0.25" right="0.25" top="1" bottom="1" header="0.65" footer="0.5"/>
  <pageSetup scale="82" orientation="landscape" horizontalDpi="1200" verticalDpi="1200" r:id="rId1"/>
  <headerFooter alignWithMargins="0">
    <oddHeader xml:space="preserve">&amp;R&amp;16AEPTCo - SPP Formula Rate
Trued-Up NITS Rates
Page: &amp;P of &amp;N
</oddHeader>
    <oddFooter xml:space="preserve">&amp;C &amp;R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170508DE-3F98-46E9-A87B-A9883229C7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2017 Refund Summary</vt:lpstr>
      <vt:lpstr>2017 Load WS</vt:lpstr>
      <vt:lpstr>OpCo Interest</vt:lpstr>
      <vt:lpstr>Transco Interest</vt:lpstr>
      <vt:lpstr>2017 OpCo Zonal Rate - 11.2 ROE</vt:lpstr>
      <vt:lpstr>2017 OpCo Zonal Rate 10.5 ROE</vt:lpstr>
      <vt:lpstr>2017 TranscoZonal Rate 11.2 ROE</vt:lpstr>
      <vt:lpstr>2017 TranscoZonal Rate 10.5 ROE</vt:lpstr>
      <vt:lpstr>'2017 Load WS'!Print_Area</vt:lpstr>
      <vt:lpstr>'2017 OpCo Zonal Rate - 11.2 ROE'!Print_Area</vt:lpstr>
      <vt:lpstr>'2017 OpCo Zonal Rate 10.5 ROE'!Print_Area</vt:lpstr>
      <vt:lpstr>'2017 TranscoZonal Rate 10.5 ROE'!Print_Area</vt:lpstr>
      <vt:lpstr>'2017 TranscoZonal Rate 11.2 ROE'!Print_Area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s195155</dc:creator>
  <cp:lastModifiedBy>s177040</cp:lastModifiedBy>
  <dcterms:created xsi:type="dcterms:W3CDTF">2019-05-23T01:23:47Z</dcterms:created>
  <dcterms:modified xsi:type="dcterms:W3CDTF">2019-05-28T18:09:51Z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21525248-b014-4559-91df-906d2b031e3e</vt:lpwstr>
  </property>
  <property fmtid="{D5CDD505-2E9C-101B-9397-08002B2CF9AE}" pid="3" name="bjDocumentSecurityLabel">
    <vt:lpwstr>Uncategorized</vt:lpwstr>
  </property>
  <property fmtid="{D5CDD505-2E9C-101B-9397-08002B2CF9AE}" pid="4" name="bjSaver">
    <vt:lpwstr>jn9/ZME9sh1yLuvGdHY/IIfDBp0pdt1U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